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90" windowWidth="8235" windowHeight="8145" activeTab="0"/>
  </bookViews>
  <sheets>
    <sheet name="ARST VH" sheetId="1" r:id="rId1"/>
    <sheet name="ARST SH" sheetId="2" r:id="rId2"/>
    <sheet name="AR SD" sheetId="3" r:id="rId3"/>
    <sheet name="K OPEN SH" sheetId="4" r:id="rId4"/>
    <sheet name="K OPEN VH" sheetId="5" r:id="rId5"/>
    <sheet name="ARST JD" sheetId="6" r:id="rId6"/>
    <sheet name="SOURDS K SH" sheetId="7" r:id="rId7"/>
  </sheets>
  <definedNames>
    <definedName name="_xlnm.Print_Area" localSheetId="2">'AR SD'!$E$3:$V$43</definedName>
    <definedName name="_xlnm.Print_Area" localSheetId="5">'ARST JD'!$G$4:$V$41</definedName>
    <definedName name="_xlnm.Print_Area" localSheetId="1">'ARST SH'!$F$4:$AE$43</definedName>
    <definedName name="_xlnm.Print_Area" localSheetId="0">'ARST VH'!$E$2:$V$43</definedName>
    <definedName name="_xlnm.Print_Area" localSheetId="3">'K OPEN SH'!$E$4:$AF$43</definedName>
    <definedName name="_xlnm.Print_Area" localSheetId="4">'K OPEN VH'!$E$1:$W$37</definedName>
    <definedName name="_xlnm.Print_Area" localSheetId="6">'SOURDS K SH'!$F$4:$V$43</definedName>
  </definedNames>
  <calcPr fullCalcOnLoad="1"/>
</workbook>
</file>

<file path=xl/sharedStrings.xml><?xml version="1.0" encoding="utf-8"?>
<sst xmlns="http://schemas.openxmlformats.org/spreadsheetml/2006/main" count="371" uniqueCount="115">
  <si>
    <t>Place</t>
  </si>
  <si>
    <t>Nom Prénom</t>
  </si>
  <si>
    <t>Score</t>
  </si>
  <si>
    <r>
      <t>1/8</t>
    </r>
    <r>
      <rPr>
        <b/>
        <vertAlign val="superscript"/>
        <sz val="12"/>
        <rFont val="Times New Roman"/>
        <family val="1"/>
      </rPr>
      <t xml:space="preserve">ème </t>
    </r>
    <r>
      <rPr>
        <b/>
        <sz val="12"/>
        <rFont val="Times New Roman"/>
        <family val="1"/>
      </rPr>
      <t xml:space="preserve">de Finale </t>
    </r>
  </si>
  <si>
    <t>Cible</t>
  </si>
  <si>
    <t xml:space="preserve">Bar. </t>
  </si>
  <si>
    <t>1/4 de Finale</t>
  </si>
  <si>
    <t>A</t>
  </si>
  <si>
    <t>B</t>
  </si>
  <si>
    <t>Bar.</t>
  </si>
  <si>
    <t>1/2 Finale</t>
  </si>
  <si>
    <t>FINALE OR</t>
  </si>
  <si>
    <t>FINALE Bronze</t>
  </si>
  <si>
    <t>2   ARGENT</t>
  </si>
  <si>
    <t>1    OR</t>
  </si>
  <si>
    <t>3   BRONZE</t>
  </si>
  <si>
    <t>score</t>
  </si>
  <si>
    <t>Nom</t>
  </si>
  <si>
    <t>Prénom</t>
  </si>
  <si>
    <t xml:space="preserve"> Prénom</t>
  </si>
  <si>
    <t>ARW2 &amp; ARST Vétéran Hommes</t>
  </si>
  <si>
    <t>ARW2 &amp; ARST Senior Hommes</t>
  </si>
  <si>
    <t>ARW2&amp;ARST Senior Dame</t>
  </si>
  <si>
    <t xml:space="preserve">MONT de MARSAN
CHAMPIONNAT DE FRANCE HANDISPORT
17 Mars 2013
</t>
  </si>
  <si>
    <t xml:space="preserve">LORINI </t>
  </si>
  <si>
    <t>Dominique</t>
  </si>
  <si>
    <t>GUITTON</t>
  </si>
  <si>
    <t>Michel</t>
  </si>
  <si>
    <t>LOUIS</t>
  </si>
  <si>
    <t>Bernard</t>
  </si>
  <si>
    <t>BAILLET</t>
  </si>
  <si>
    <t>Christian</t>
  </si>
  <si>
    <t>GROUT</t>
  </si>
  <si>
    <t>Jean Pierre</t>
  </si>
  <si>
    <t>LONCKE</t>
  </si>
  <si>
    <t xml:space="preserve">Etienne </t>
  </si>
  <si>
    <t>MENESSON</t>
  </si>
  <si>
    <t>Nicolas</t>
  </si>
  <si>
    <t>DELACROIX</t>
  </si>
  <si>
    <t>Rudy</t>
  </si>
  <si>
    <t>CABREIRA</t>
  </si>
  <si>
    <t>Armando</t>
  </si>
  <si>
    <t>GILBERT</t>
  </si>
  <si>
    <t>Stephane</t>
  </si>
  <si>
    <t>PERROT</t>
  </si>
  <si>
    <t>Joël</t>
  </si>
  <si>
    <t>LASVENNES</t>
  </si>
  <si>
    <t>Alexandre</t>
  </si>
  <si>
    <t>DARRAS</t>
  </si>
  <si>
    <t>Benoit</t>
  </si>
  <si>
    <t>ROGIER</t>
  </si>
  <si>
    <t>David</t>
  </si>
  <si>
    <t>MEUNIER</t>
  </si>
  <si>
    <t>Fabrice</t>
  </si>
  <si>
    <t>MUNOZ</t>
  </si>
  <si>
    <t>Hervé</t>
  </si>
  <si>
    <t>BOHN</t>
  </si>
  <si>
    <t>Eric</t>
  </si>
  <si>
    <t>SOAVI</t>
  </si>
  <si>
    <t>Sébastien</t>
  </si>
  <si>
    <t>PERRIN</t>
  </si>
  <si>
    <t>Mathieu</t>
  </si>
  <si>
    <t>HOUET</t>
  </si>
  <si>
    <t>Sylvain</t>
  </si>
  <si>
    <t>FOUQUE</t>
  </si>
  <si>
    <t>Julien</t>
  </si>
  <si>
    <t>COLIN</t>
  </si>
  <si>
    <t>Aurore</t>
  </si>
  <si>
    <t>DUBOC</t>
  </si>
  <si>
    <t>Brigitte</t>
  </si>
  <si>
    <t>LEMARCOU</t>
  </si>
  <si>
    <t>Julia</t>
  </si>
  <si>
    <t>HAUDOIN</t>
  </si>
  <si>
    <t>Franck</t>
  </si>
  <si>
    <t>HORNER</t>
  </si>
  <si>
    <t>Philippe</t>
  </si>
  <si>
    <t>PEREIRA Vet Surcl</t>
  </si>
  <si>
    <t>GENRIES</t>
  </si>
  <si>
    <t>Olivier</t>
  </si>
  <si>
    <t>WINDER</t>
  </si>
  <si>
    <t>Stéphane</t>
  </si>
  <si>
    <t>GUIGNET</t>
  </si>
  <si>
    <t>Patrick</t>
  </si>
  <si>
    <t>ARMAND</t>
  </si>
  <si>
    <t>NIETO</t>
  </si>
  <si>
    <t>LAFORET</t>
  </si>
  <si>
    <t xml:space="preserve">SIMON </t>
  </si>
  <si>
    <t>Fabien</t>
  </si>
  <si>
    <t>BOMMART</t>
  </si>
  <si>
    <t>LELOU Vet surcl</t>
  </si>
  <si>
    <t>Daniel</t>
  </si>
  <si>
    <t>ARW2 &amp; ARST Compound Open Vétéran Hommes</t>
  </si>
  <si>
    <t>CHAMPAVIER</t>
  </si>
  <si>
    <t>Gaby</t>
  </si>
  <si>
    <t xml:space="preserve">BOUCHERON </t>
  </si>
  <si>
    <t>RIEU</t>
  </si>
  <si>
    <t>GOUJON</t>
  </si>
  <si>
    <t xml:space="preserve">DUMESNIL </t>
  </si>
  <si>
    <t>Gilles</t>
  </si>
  <si>
    <t>Compound OPEN Senior Hommes</t>
  </si>
  <si>
    <t>GIVERNEAU GIRAU</t>
  </si>
  <si>
    <t>Juliette</t>
  </si>
  <si>
    <t>SANCHEZ</t>
  </si>
  <si>
    <t>Mélodie</t>
  </si>
  <si>
    <t>MARAGNES</t>
  </si>
  <si>
    <t>Maïté</t>
  </si>
  <si>
    <t>PEYRONDET</t>
  </si>
  <si>
    <t>François</t>
  </si>
  <si>
    <t>BERTONCINI</t>
  </si>
  <si>
    <t>Florent</t>
  </si>
  <si>
    <t>QUAEGEBEUR</t>
  </si>
  <si>
    <t>Pascal</t>
  </si>
  <si>
    <t>ARW2&amp;ARST Sourds Compound Hommes</t>
  </si>
  <si>
    <t>ARW2&amp;ARST Junior Dame</t>
  </si>
  <si>
    <t>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</si>
</sst>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b/>
      <sz val="24"/>
      <color indexed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9"/>
      <name val="Times New Roman"/>
      <family val="1"/>
    </font>
    <font>
      <b/>
      <sz val="24"/>
      <color indexed="62"/>
      <name val="Times New Roman"/>
      <family val="1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b/>
      <sz val="16"/>
      <color theme="0"/>
      <name val="Times New Roman"/>
      <family val="1"/>
    </font>
    <font>
      <b/>
      <sz val="24"/>
      <color theme="4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dotted"/>
      <right style="medium"/>
      <top style="dotted"/>
      <bottom style="dotted"/>
    </border>
    <border>
      <left style="thin"/>
      <right style="dotted"/>
      <top style="thin"/>
      <bottom/>
    </border>
    <border>
      <left/>
      <right style="thin"/>
      <top/>
      <bottom style="thin"/>
    </border>
    <border>
      <left/>
      <right style="dotted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dotted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 applyProtection="1">
      <alignment horizontal="left" vertical="center"/>
      <protection/>
    </xf>
    <xf numFmtId="0" fontId="0" fillId="0" borderId="14" xfId="0" applyNumberForma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18" xfId="0" applyNumberForma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164" fontId="0" fillId="0" borderId="0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0" fillId="0" borderId="24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22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0" fillId="33" borderId="27" xfId="0" applyNumberFormat="1" applyFont="1" applyFill="1" applyBorder="1" applyAlignment="1">
      <alignment vertical="center"/>
    </xf>
    <xf numFmtId="0" fontId="0" fillId="33" borderId="28" xfId="0" applyNumberFormat="1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NumberFormat="1" applyBorder="1" applyAlignment="1">
      <alignment horizontal="center" vertical="center"/>
    </xf>
    <xf numFmtId="0" fontId="0" fillId="0" borderId="29" xfId="0" applyNumberFormat="1" applyBorder="1" applyAlignment="1">
      <alignment vertical="center"/>
    </xf>
    <xf numFmtId="1" fontId="53" fillId="0" borderId="30" xfId="0" applyNumberFormat="1" applyFont="1" applyBorder="1" applyAlignment="1">
      <alignment horizontal="center" vertical="center"/>
    </xf>
    <xf numFmtId="1" fontId="53" fillId="0" borderId="3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1" fontId="54" fillId="34" borderId="30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33" borderId="28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/>
    </xf>
    <xf numFmtId="0" fontId="10" fillId="33" borderId="28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" fontId="55" fillId="0" borderId="30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54" fillId="0" borderId="32" xfId="0" applyNumberFormat="1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8" xfId="50" applyNumberFormat="1" applyFont="1" applyFill="1" applyBorder="1" applyAlignment="1">
      <alignment vertical="center"/>
      <protection/>
    </xf>
    <xf numFmtId="0" fontId="10" fillId="0" borderId="34" xfId="0" applyNumberFormat="1" applyFont="1" applyBorder="1" applyAlignment="1">
      <alignment horizontal="center" vertical="center"/>
    </xf>
    <xf numFmtId="0" fontId="0" fillId="33" borderId="34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35" borderId="27" xfId="0" applyNumberFormat="1" applyFont="1" applyFill="1" applyBorder="1" applyAlignment="1">
      <alignment vertical="center"/>
    </xf>
    <xf numFmtId="0" fontId="10" fillId="35" borderId="27" xfId="0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>
      <alignment vertical="center"/>
    </xf>
    <xf numFmtId="0" fontId="10" fillId="35" borderId="28" xfId="0" applyFont="1" applyFill="1" applyBorder="1" applyAlignment="1">
      <alignment horizontal="center" vertical="center"/>
    </xf>
    <xf numFmtId="0" fontId="0" fillId="35" borderId="35" xfId="0" applyNumberFormat="1" applyFont="1" applyFill="1" applyBorder="1" applyAlignment="1">
      <alignment vertical="center"/>
    </xf>
    <xf numFmtId="0" fontId="0" fillId="35" borderId="29" xfId="0" applyNumberFormat="1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2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1" fontId="11" fillId="34" borderId="30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0" borderId="27" xfId="0" applyNumberFormat="1" applyBorder="1" applyAlignment="1">
      <alignment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57" fillId="0" borderId="39" xfId="0" applyNumberFormat="1" applyFont="1" applyBorder="1" applyAlignment="1">
      <alignment horizontal="center" vertical="center"/>
    </xf>
    <xf numFmtId="0" fontId="57" fillId="0" borderId="38" xfId="0" applyNumberFormat="1" applyFont="1" applyBorder="1" applyAlignment="1">
      <alignment horizontal="center" vertical="center"/>
    </xf>
    <xf numFmtId="0" fontId="57" fillId="0" borderId="40" xfId="0" applyNumberFormat="1" applyFont="1" applyBorder="1" applyAlignment="1">
      <alignment horizontal="center" vertical="center"/>
    </xf>
    <xf numFmtId="0" fontId="57" fillId="0" borderId="21" xfId="0" applyNumberFormat="1" applyFont="1" applyBorder="1" applyAlignment="1">
      <alignment horizontal="center" vertical="center"/>
    </xf>
    <xf numFmtId="0" fontId="57" fillId="0" borderId="22" xfId="0" applyNumberFormat="1" applyFont="1" applyBorder="1" applyAlignment="1">
      <alignment horizontal="center" vertical="center"/>
    </xf>
    <xf numFmtId="0" fontId="57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7</xdr:col>
      <xdr:colOff>714375</xdr:colOff>
      <xdr:row>5</xdr:row>
      <xdr:rowOff>0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7150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11</xdr:row>
      <xdr:rowOff>85725</xdr:rowOff>
    </xdr:from>
    <xdr:ext cx="3800475" cy="1905000"/>
    <xdr:sp>
      <xdr:nvSpPr>
        <xdr:cNvPr id="2" name="ZoneTexte 2"/>
        <xdr:cNvSpPr txBox="1">
          <a:spLocks noChangeArrowheads="1"/>
        </xdr:cNvSpPr>
      </xdr:nvSpPr>
      <xdr:spPr>
        <a:xfrm>
          <a:off x="57150" y="3228975"/>
          <a:ext cx="3800475" cy="1905000"/>
        </a:xfrm>
        <a:prstGeom prst="rect">
          <a:avLst/>
        </a:prstGeom>
        <a:solidFill>
          <a:srgbClr val="C6D9F1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Placez le score qualificatif en colonne D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Triez la zone orange par score,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pas modifier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d'autres  cellules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un archer n'a pas d'adversaire lui affecter 1 en score et 0 a l'autre archer puis affecter la couleur 0 a la cellule.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colonnes A à D ne sont pas imprimées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3</xdr:row>
      <xdr:rowOff>85725</xdr:rowOff>
    </xdr:from>
    <xdr:to>
      <xdr:col>16</xdr:col>
      <xdr:colOff>914400</xdr:colOff>
      <xdr:row>6</xdr:row>
      <xdr:rowOff>95250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9429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7</xdr:col>
      <xdr:colOff>914400</xdr:colOff>
      <xdr:row>5</xdr:row>
      <xdr:rowOff>266700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361950</xdr:colOff>
      <xdr:row>3</xdr:row>
      <xdr:rowOff>123825</xdr:rowOff>
    </xdr:from>
    <xdr:to>
      <xdr:col>16</xdr:col>
      <xdr:colOff>647700</xdr:colOff>
      <xdr:row>6</xdr:row>
      <xdr:rowOff>123825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8107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190500</xdr:rowOff>
    </xdr:from>
    <xdr:to>
      <xdr:col>7</xdr:col>
      <xdr:colOff>914400</xdr:colOff>
      <xdr:row>5</xdr:row>
      <xdr:rowOff>0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7625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7</xdr:col>
      <xdr:colOff>762000</xdr:colOff>
      <xdr:row>5</xdr:row>
      <xdr:rowOff>266700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3</xdr:row>
      <xdr:rowOff>123825</xdr:rowOff>
    </xdr:from>
    <xdr:to>
      <xdr:col>7</xdr:col>
      <xdr:colOff>981075</xdr:colOff>
      <xdr:row>6</xdr:row>
      <xdr:rowOff>114300</xdr:rowOff>
    </xdr:to>
    <xdr:pic>
      <xdr:nvPicPr>
        <xdr:cNvPr id="1" name="Image 12" descr="FFH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981075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77" zoomScaleNormal="77" zoomScaleSheetLayoutView="75" zoomScalePageLayoutView="0" workbookViewId="0" topLeftCell="A1">
      <selection activeCell="S33" sqref="S33"/>
    </sheetView>
  </sheetViews>
  <sheetFormatPr defaultColWidth="11.421875" defaultRowHeight="12.75"/>
  <cols>
    <col min="1" max="1" width="7.28125" style="0" customWidth="1"/>
    <col min="2" max="2" width="27.57421875" style="57" customWidth="1"/>
    <col min="3" max="3" width="15.28125" style="0" customWidth="1"/>
    <col min="4" max="4" width="9.8515625" style="0" customWidth="1"/>
    <col min="5" max="5" width="4.7109375" style="0" customWidth="1"/>
    <col min="6" max="6" width="7.00390625" style="0" customWidth="1"/>
    <col min="7" max="7" width="3.00390625" style="0" customWidth="1"/>
    <col min="8" max="8" width="29.28125" style="0" customWidth="1"/>
    <col min="9" max="9" width="8.7109375" style="64" customWidth="1"/>
    <col min="10" max="10" width="6.421875" style="57" customWidth="1"/>
    <col min="11" max="12" width="1.7109375" style="0" customWidth="1"/>
    <col min="13" max="13" width="5.28125" style="0" customWidth="1"/>
    <col min="14" max="14" width="29.28125" style="122" customWidth="1"/>
    <col min="15" max="15" width="8.7109375" style="64" customWidth="1"/>
    <col min="16" max="16" width="6.421875" style="122" customWidth="1"/>
    <col min="17" max="18" width="1.7109375" style="122" customWidth="1"/>
    <col min="19" max="19" width="6.00390625" style="122" customWidth="1"/>
    <col min="20" max="20" width="29.28125" style="122" customWidth="1"/>
    <col min="21" max="21" width="8.7109375" style="64" customWidth="1"/>
    <col min="22" max="22" width="6.421875" style="122" customWidth="1"/>
  </cols>
  <sheetData>
    <row r="1" spans="1:22" ht="22.5" customHeight="1">
      <c r="A1" s="46" t="s">
        <v>0</v>
      </c>
      <c r="B1" s="46" t="s">
        <v>17</v>
      </c>
      <c r="C1" s="46" t="s">
        <v>18</v>
      </c>
      <c r="D1" s="46" t="s">
        <v>2</v>
      </c>
      <c r="E1" s="5"/>
      <c r="F1" s="4"/>
      <c r="G1" s="4"/>
      <c r="H1" s="4"/>
      <c r="I1" s="58"/>
      <c r="J1" s="4"/>
      <c r="K1" s="5"/>
      <c r="L1" s="5"/>
      <c r="M1" s="4"/>
      <c r="N1" s="120"/>
      <c r="O1" s="58"/>
      <c r="P1" s="120"/>
      <c r="Q1" s="121"/>
      <c r="R1" s="121"/>
      <c r="S1" s="120"/>
      <c r="T1" s="120"/>
      <c r="U1" s="58"/>
      <c r="V1" s="120"/>
    </row>
    <row r="2" spans="1:22" ht="22.5" customHeight="1">
      <c r="A2" s="71">
        <v>1</v>
      </c>
      <c r="B2" s="113" t="s">
        <v>26</v>
      </c>
      <c r="C2" s="113" t="s">
        <v>27</v>
      </c>
      <c r="D2" s="114">
        <v>517</v>
      </c>
      <c r="E2" s="5"/>
      <c r="F2" s="8"/>
      <c r="G2" s="8"/>
      <c r="H2" s="8"/>
      <c r="I2" s="59"/>
      <c r="J2" s="8"/>
      <c r="K2" s="5"/>
      <c r="L2" s="5"/>
      <c r="M2" s="5"/>
      <c r="N2" s="9"/>
      <c r="O2" s="10"/>
      <c r="P2" s="9"/>
      <c r="Q2" s="9"/>
      <c r="R2" s="9"/>
      <c r="S2" s="9"/>
      <c r="T2" s="9"/>
      <c r="U2" s="10"/>
      <c r="V2" s="9"/>
    </row>
    <row r="3" spans="1:22" ht="22.5" customHeight="1">
      <c r="A3" s="72">
        <v>2</v>
      </c>
      <c r="B3" s="115" t="s">
        <v>34</v>
      </c>
      <c r="C3" s="115" t="s">
        <v>35</v>
      </c>
      <c r="D3" s="116">
        <v>485</v>
      </c>
      <c r="E3" s="5"/>
      <c r="F3" s="4"/>
      <c r="G3" s="4"/>
      <c r="H3" s="4"/>
      <c r="I3" s="58"/>
      <c r="J3" s="4"/>
      <c r="K3" s="5"/>
      <c r="L3" s="5"/>
      <c r="M3" s="150" t="s">
        <v>23</v>
      </c>
      <c r="N3" s="150"/>
      <c r="O3" s="150"/>
      <c r="P3" s="150"/>
      <c r="Q3" s="150"/>
      <c r="R3" s="150"/>
      <c r="S3" s="150"/>
      <c r="T3" s="150"/>
      <c r="U3" s="150"/>
      <c r="V3" s="66"/>
    </row>
    <row r="4" spans="1:22" ht="22.5" customHeight="1">
      <c r="A4" s="72">
        <v>3</v>
      </c>
      <c r="B4" s="115" t="s">
        <v>24</v>
      </c>
      <c r="C4" s="115" t="s">
        <v>25</v>
      </c>
      <c r="D4" s="116">
        <v>458</v>
      </c>
      <c r="E4" s="5"/>
      <c r="F4" s="8"/>
      <c r="G4" s="8"/>
      <c r="H4" s="5"/>
      <c r="I4" s="60"/>
      <c r="J4" s="8"/>
      <c r="K4" s="5"/>
      <c r="L4" s="5"/>
      <c r="M4" s="150"/>
      <c r="N4" s="150"/>
      <c r="O4" s="150"/>
      <c r="P4" s="150"/>
      <c r="Q4" s="150"/>
      <c r="R4" s="150"/>
      <c r="S4" s="150"/>
      <c r="T4" s="150"/>
      <c r="U4" s="150"/>
      <c r="V4" s="66"/>
    </row>
    <row r="5" spans="1:22" ht="22.5" customHeight="1">
      <c r="A5" s="72">
        <v>4</v>
      </c>
      <c r="B5" s="115" t="s">
        <v>32</v>
      </c>
      <c r="C5" s="115" t="s">
        <v>33</v>
      </c>
      <c r="D5" s="116">
        <v>433</v>
      </c>
      <c r="E5" s="5"/>
      <c r="F5" s="8"/>
      <c r="G5" s="8"/>
      <c r="H5" s="5"/>
      <c r="I5" s="60"/>
      <c r="J5" s="8"/>
      <c r="K5" s="5"/>
      <c r="L5" s="5"/>
      <c r="M5" s="150"/>
      <c r="N5" s="150"/>
      <c r="O5" s="150"/>
      <c r="P5" s="150"/>
      <c r="Q5" s="150"/>
      <c r="R5" s="150"/>
      <c r="S5" s="150"/>
      <c r="T5" s="150"/>
      <c r="U5" s="150"/>
      <c r="V5" s="66"/>
    </row>
    <row r="6" spans="1:22" ht="22.5" customHeight="1">
      <c r="A6" s="72">
        <v>5</v>
      </c>
      <c r="B6" s="117" t="s">
        <v>30</v>
      </c>
      <c r="C6" s="117" t="s">
        <v>31</v>
      </c>
      <c r="D6" s="116">
        <v>417</v>
      </c>
      <c r="E6" s="5"/>
      <c r="F6" s="8"/>
      <c r="G6" s="8"/>
      <c r="H6" s="5"/>
      <c r="I6" s="60"/>
      <c r="J6" s="8"/>
      <c r="K6" s="5"/>
      <c r="L6" s="5"/>
      <c r="M6" s="150"/>
      <c r="N6" s="150"/>
      <c r="O6" s="150"/>
      <c r="P6" s="150"/>
      <c r="Q6" s="150"/>
      <c r="R6" s="150"/>
      <c r="S6" s="150"/>
      <c r="T6" s="150"/>
      <c r="U6" s="150"/>
      <c r="V6" s="66"/>
    </row>
    <row r="7" spans="1:22" ht="22.5" customHeight="1">
      <c r="A7" s="72">
        <v>6</v>
      </c>
      <c r="B7" s="117" t="s">
        <v>28</v>
      </c>
      <c r="C7" s="117" t="s">
        <v>29</v>
      </c>
      <c r="D7" s="116">
        <v>408</v>
      </c>
      <c r="E7" s="5"/>
      <c r="K7" s="5"/>
      <c r="L7" s="5"/>
      <c r="M7" s="150" t="s">
        <v>20</v>
      </c>
      <c r="N7" s="150"/>
      <c r="O7" s="150"/>
      <c r="P7" s="150"/>
      <c r="Q7" s="150"/>
      <c r="R7" s="150"/>
      <c r="S7" s="150"/>
      <c r="T7" s="150"/>
      <c r="U7" s="150"/>
      <c r="V7" s="150"/>
    </row>
    <row r="8" spans="1:22" ht="22.5" customHeight="1">
      <c r="A8" s="72">
        <v>7</v>
      </c>
      <c r="B8" s="115"/>
      <c r="C8" s="115"/>
      <c r="D8" s="116"/>
      <c r="E8" s="5"/>
      <c r="F8" s="144" t="s">
        <v>6</v>
      </c>
      <c r="G8" s="144"/>
      <c r="H8" s="144"/>
      <c r="I8" s="144"/>
      <c r="J8" s="144"/>
      <c r="K8" s="5"/>
      <c r="L8" s="5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22.5" customHeight="1" thickBot="1">
      <c r="A9" s="73">
        <v>8</v>
      </c>
      <c r="B9" s="118"/>
      <c r="C9" s="118"/>
      <c r="D9" s="119"/>
      <c r="E9" s="5"/>
      <c r="F9" s="2" t="s">
        <v>4</v>
      </c>
      <c r="G9" s="2"/>
      <c r="H9" s="2" t="s">
        <v>1</v>
      </c>
      <c r="I9" s="61" t="s">
        <v>2</v>
      </c>
      <c r="J9" s="2" t="s">
        <v>9</v>
      </c>
      <c r="K9" s="5"/>
      <c r="L9" s="5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2.5" customHeight="1">
      <c r="A10" s="107"/>
      <c r="B10" s="108"/>
      <c r="C10" s="108"/>
      <c r="D10" s="109"/>
      <c r="E10" s="56">
        <v>5</v>
      </c>
      <c r="F10" s="145">
        <v>12</v>
      </c>
      <c r="G10" s="11" t="s">
        <v>7</v>
      </c>
      <c r="H10" s="47" t="str">
        <f>LOOKUP(E10,$A$2:$A$17,$B$19:$B$34)</f>
        <v>BAILLET Christian</v>
      </c>
      <c r="I10" s="100">
        <v>6</v>
      </c>
      <c r="J10" s="50"/>
      <c r="K10" s="5"/>
      <c r="L10" s="5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 thickBot="1">
      <c r="A11" s="110"/>
      <c r="B11" s="111"/>
      <c r="C11" s="111"/>
      <c r="D11" s="112"/>
      <c r="E11" s="56">
        <v>4</v>
      </c>
      <c r="F11" s="146"/>
      <c r="G11" s="11" t="s">
        <v>8</v>
      </c>
      <c r="H11" s="44" t="str">
        <f>LOOKUP(E11,$A$2:$A$17,$B$19:$B$34)</f>
        <v>GROUT Jean Pierre</v>
      </c>
      <c r="I11" s="101">
        <v>2</v>
      </c>
      <c r="J11" s="51"/>
      <c r="K11" s="15"/>
      <c r="L11" s="5"/>
      <c r="Q11" s="121"/>
      <c r="R11" s="121"/>
      <c r="S11" s="121"/>
      <c r="T11" s="121"/>
      <c r="U11" s="60"/>
      <c r="V11" s="121"/>
    </row>
    <row r="12" spans="1:22" ht="22.5" customHeight="1">
      <c r="A12" s="110"/>
      <c r="B12" s="111"/>
      <c r="C12" s="111"/>
      <c r="D12" s="112"/>
      <c r="E12" s="5"/>
      <c r="F12" s="21"/>
      <c r="G12" s="21"/>
      <c r="H12" s="48"/>
      <c r="I12" s="84"/>
      <c r="J12" s="52"/>
      <c r="K12" s="18"/>
      <c r="L12" s="5"/>
      <c r="M12" s="144" t="s">
        <v>10</v>
      </c>
      <c r="N12" s="144"/>
      <c r="O12" s="144"/>
      <c r="P12" s="144"/>
      <c r="Q12" s="121"/>
      <c r="R12" s="121"/>
      <c r="S12" s="123"/>
      <c r="T12" s="121"/>
      <c r="U12" s="60"/>
      <c r="V12" s="121"/>
    </row>
    <row r="13" spans="1:22" ht="22.5" customHeight="1" thickBot="1">
      <c r="A13" s="110"/>
      <c r="B13" s="111"/>
      <c r="C13" s="111"/>
      <c r="D13" s="112"/>
      <c r="E13" s="5"/>
      <c r="F13" s="16"/>
      <c r="G13" s="16"/>
      <c r="H13" s="48"/>
      <c r="I13" s="84"/>
      <c r="J13" s="52"/>
      <c r="K13" s="18"/>
      <c r="L13" s="5"/>
      <c r="M13" s="2" t="s">
        <v>4</v>
      </c>
      <c r="N13" s="124" t="s">
        <v>1</v>
      </c>
      <c r="O13" s="61" t="s">
        <v>2</v>
      </c>
      <c r="P13" s="124" t="s">
        <v>9</v>
      </c>
      <c r="Q13" s="121"/>
      <c r="R13" s="121"/>
      <c r="S13" s="123"/>
      <c r="T13" s="121"/>
      <c r="U13" s="60"/>
      <c r="V13" s="121"/>
    </row>
    <row r="14" spans="1:22" ht="22.5" customHeight="1">
      <c r="A14" s="110"/>
      <c r="B14" s="111"/>
      <c r="C14" s="111"/>
      <c r="D14" s="112"/>
      <c r="E14" s="5"/>
      <c r="F14" s="16"/>
      <c r="G14" s="16"/>
      <c r="H14" s="49"/>
      <c r="I14" s="84"/>
      <c r="J14" s="52"/>
      <c r="K14" s="18"/>
      <c r="L14" s="5"/>
      <c r="M14" s="19">
        <v>12</v>
      </c>
      <c r="N14" s="47" t="str">
        <f>IF(((I10+I11)&gt;0),IF((I10+J10)&gt;(I11+J11),H10,H11),"")</f>
        <v>BAILLET Christian</v>
      </c>
      <c r="O14" s="82">
        <v>4</v>
      </c>
      <c r="P14" s="50"/>
      <c r="Q14" s="121"/>
      <c r="R14" s="121"/>
      <c r="S14" s="120"/>
      <c r="T14" s="120"/>
      <c r="U14" s="58"/>
      <c r="V14" s="120"/>
    </row>
    <row r="15" spans="1:22" ht="22.5" customHeight="1" thickBot="1">
      <c r="A15" s="110"/>
      <c r="B15" s="111"/>
      <c r="C15" s="111"/>
      <c r="D15" s="112"/>
      <c r="E15" s="5"/>
      <c r="F15" s="16"/>
      <c r="G15" s="16"/>
      <c r="H15" s="49"/>
      <c r="I15" s="84"/>
      <c r="J15" s="52"/>
      <c r="K15" s="18"/>
      <c r="L15" s="26"/>
      <c r="M15" s="19">
        <f>M14+1</f>
        <v>13</v>
      </c>
      <c r="N15" s="44" t="str">
        <f>IF((I18+I19)&gt;0,IF((I18+J18)&gt;(I19+J19),H18,H19),"")</f>
        <v>GUITTON Michel</v>
      </c>
      <c r="O15" s="83">
        <v>6</v>
      </c>
      <c r="P15" s="51"/>
      <c r="Q15" s="125"/>
      <c r="R15" s="121"/>
      <c r="S15" s="144" t="s">
        <v>11</v>
      </c>
      <c r="T15" s="144"/>
      <c r="U15" s="144"/>
      <c r="V15" s="144"/>
    </row>
    <row r="16" spans="1:22" ht="22.5" customHeight="1">
      <c r="A16" s="110"/>
      <c r="B16" s="111"/>
      <c r="C16" s="111"/>
      <c r="D16" s="112"/>
      <c r="E16" s="5"/>
      <c r="F16" s="16"/>
      <c r="G16" s="16"/>
      <c r="H16" s="49"/>
      <c r="I16" s="84"/>
      <c r="J16" s="52"/>
      <c r="K16" s="18"/>
      <c r="L16" s="5"/>
      <c r="M16" s="21"/>
      <c r="N16" s="48"/>
      <c r="O16" s="52"/>
      <c r="P16" s="52"/>
      <c r="Q16" s="27"/>
      <c r="R16" s="121"/>
      <c r="S16" s="147"/>
      <c r="T16" s="147"/>
      <c r="U16" s="147"/>
      <c r="V16" s="147"/>
    </row>
    <row r="17" spans="1:22" ht="22.5" customHeight="1" thickBot="1">
      <c r="A17" s="110"/>
      <c r="B17" s="111"/>
      <c r="C17" s="111"/>
      <c r="D17" s="112"/>
      <c r="E17" s="5"/>
      <c r="F17" s="21"/>
      <c r="G17" s="21"/>
      <c r="H17" s="49"/>
      <c r="I17" s="84"/>
      <c r="J17" s="52"/>
      <c r="K17" s="18"/>
      <c r="L17" s="5"/>
      <c r="M17" s="16"/>
      <c r="N17" s="48"/>
      <c r="O17" s="52"/>
      <c r="P17" s="52"/>
      <c r="Q17" s="27"/>
      <c r="R17" s="121"/>
      <c r="S17" s="124" t="s">
        <v>4</v>
      </c>
      <c r="T17" s="124" t="s">
        <v>1</v>
      </c>
      <c r="U17" s="61" t="s">
        <v>2</v>
      </c>
      <c r="V17" s="124" t="s">
        <v>9</v>
      </c>
    </row>
    <row r="18" spans="1:22" ht="22.5" customHeight="1">
      <c r="A18" s="110"/>
      <c r="B18" s="111"/>
      <c r="C18" s="111"/>
      <c r="D18" s="110"/>
      <c r="E18" s="56">
        <v>8</v>
      </c>
      <c r="F18" s="145">
        <f>F10+1</f>
        <v>13</v>
      </c>
      <c r="G18" s="11" t="s">
        <v>7</v>
      </c>
      <c r="H18" s="47" t="str">
        <f>LOOKUP(E18,$A$2:$A$17,$B$19:$B$34)</f>
        <v> </v>
      </c>
      <c r="I18" s="102">
        <v>0.1</v>
      </c>
      <c r="J18" s="50"/>
      <c r="K18" s="24"/>
      <c r="L18" s="5"/>
      <c r="M18" s="16"/>
      <c r="N18" s="49"/>
      <c r="O18" s="88"/>
      <c r="P18" s="52"/>
      <c r="Q18" s="29"/>
      <c r="R18" s="121"/>
      <c r="S18" s="19">
        <v>13</v>
      </c>
      <c r="T18" s="47" t="str">
        <f>IF(((O14+O15)&gt;0),IF((O14+P14)&gt;(O15+P15),N14,N15),"")</f>
        <v>GUITTON Michel</v>
      </c>
      <c r="U18" s="82">
        <v>6</v>
      </c>
      <c r="V18" s="50"/>
    </row>
    <row r="19" spans="1:22" ht="22.5" customHeight="1" thickBot="1">
      <c r="A19" s="45"/>
      <c r="B19" s="45" t="str">
        <f>B2&amp;" "&amp;C2</f>
        <v>GUITTON Michel</v>
      </c>
      <c r="C19" s="45"/>
      <c r="D19" s="45"/>
      <c r="E19" s="56">
        <v>1</v>
      </c>
      <c r="F19" s="146"/>
      <c r="G19" s="11" t="s">
        <v>8</v>
      </c>
      <c r="H19" s="44" t="str">
        <f>LOOKUP(E19,$A$2:$A$17,$B$19:$B$34)</f>
        <v>GUITTON Michel</v>
      </c>
      <c r="I19" s="103">
        <v>1</v>
      </c>
      <c r="J19" s="51"/>
      <c r="K19" s="5"/>
      <c r="L19" s="5"/>
      <c r="M19" s="16"/>
      <c r="N19" s="49"/>
      <c r="O19" s="88"/>
      <c r="P19" s="52"/>
      <c r="Q19" s="27"/>
      <c r="R19" s="126"/>
      <c r="S19" s="19">
        <v>14</v>
      </c>
      <c r="T19" s="44" t="str">
        <f>IF((O30+O31)&gt;0,IF((O30+P30)&gt;(O31+P31),N30,N31),"")</f>
        <v>LONCKE Etienne </v>
      </c>
      <c r="U19" s="83">
        <v>4</v>
      </c>
      <c r="V19" s="51"/>
    </row>
    <row r="20" spans="1:22" ht="22.5" customHeight="1">
      <c r="A20" s="45"/>
      <c r="B20" s="45" t="str">
        <f aca="true" t="shared" si="0" ref="B20:B34">B3&amp;" "&amp;C3</f>
        <v>LONCKE Etienne </v>
      </c>
      <c r="C20" s="45"/>
      <c r="D20" s="45"/>
      <c r="E20" s="5"/>
      <c r="F20" s="21"/>
      <c r="G20" s="21"/>
      <c r="H20" s="48"/>
      <c r="I20" s="84"/>
      <c r="J20" s="52"/>
      <c r="K20" s="5"/>
      <c r="L20" s="5"/>
      <c r="M20" s="16"/>
      <c r="N20" s="49"/>
      <c r="O20" s="88"/>
      <c r="P20" s="52"/>
      <c r="Q20" s="27"/>
      <c r="R20" s="121"/>
      <c r="S20" s="121"/>
      <c r="T20" s="127"/>
      <c r="U20" s="60"/>
      <c r="V20" s="121"/>
    </row>
    <row r="21" spans="1:22" ht="22.5" customHeight="1">
      <c r="A21" s="45"/>
      <c r="B21" s="45" t="str">
        <f t="shared" si="0"/>
        <v>LORINI  Dominique</v>
      </c>
      <c r="C21" s="53"/>
      <c r="D21" s="45"/>
      <c r="E21" s="5"/>
      <c r="F21" s="16"/>
      <c r="G21" s="16"/>
      <c r="H21" s="48"/>
      <c r="I21" s="84"/>
      <c r="J21" s="52"/>
      <c r="K21" s="5"/>
      <c r="L21" s="5"/>
      <c r="M21" s="21"/>
      <c r="N21" s="49"/>
      <c r="O21" s="88"/>
      <c r="P21" s="52"/>
      <c r="Q21" s="29"/>
      <c r="R21" s="121"/>
      <c r="S21" s="121"/>
      <c r="T21" s="127"/>
      <c r="U21" s="60"/>
      <c r="V21" s="121"/>
    </row>
    <row r="22" spans="1:22" ht="22.5" customHeight="1">
      <c r="A22" s="45"/>
      <c r="B22" s="45" t="str">
        <f t="shared" si="0"/>
        <v>GROUT Jean Pierre</v>
      </c>
      <c r="C22" s="53"/>
      <c r="D22" s="45"/>
      <c r="E22" s="5"/>
      <c r="F22" s="16"/>
      <c r="G22" s="16"/>
      <c r="H22" s="49"/>
      <c r="I22" s="86"/>
      <c r="J22" s="52"/>
      <c r="K22" s="5"/>
      <c r="L22" s="5"/>
      <c r="M22" s="16"/>
      <c r="N22" s="49"/>
      <c r="O22" s="88"/>
      <c r="P22" s="52"/>
      <c r="Q22" s="29"/>
      <c r="R22" s="121"/>
      <c r="S22" s="121"/>
      <c r="T22" s="121"/>
      <c r="U22" s="60"/>
      <c r="V22" s="121"/>
    </row>
    <row r="23" spans="1:22" ht="22.5" customHeight="1">
      <c r="A23" s="45"/>
      <c r="B23" s="45" t="str">
        <f t="shared" si="0"/>
        <v>BAILLET Christian</v>
      </c>
      <c r="C23" s="53"/>
      <c r="D23" s="45"/>
      <c r="E23" s="5"/>
      <c r="F23" s="16"/>
      <c r="G23" s="16"/>
      <c r="H23" s="31"/>
      <c r="I23" s="41"/>
      <c r="J23" s="88"/>
      <c r="K23" s="5"/>
      <c r="L23" s="5"/>
      <c r="M23" s="16"/>
      <c r="N23" s="49"/>
      <c r="O23" s="52"/>
      <c r="P23" s="52"/>
      <c r="Q23" s="128"/>
      <c r="R23" s="121"/>
      <c r="S23" s="144" t="s">
        <v>12</v>
      </c>
      <c r="T23" s="144"/>
      <c r="U23" s="144"/>
      <c r="V23" s="144"/>
    </row>
    <row r="24" spans="1:22" ht="22.5" customHeight="1">
      <c r="A24" s="45"/>
      <c r="B24" s="45" t="str">
        <f t="shared" si="0"/>
        <v>LOUIS Bernard</v>
      </c>
      <c r="C24" s="53"/>
      <c r="D24" s="45"/>
      <c r="E24" s="5"/>
      <c r="F24" s="16"/>
      <c r="G24" s="16"/>
      <c r="H24" s="49"/>
      <c r="I24" s="84"/>
      <c r="J24" s="52"/>
      <c r="K24" s="5"/>
      <c r="L24" s="5"/>
      <c r="M24" s="16"/>
      <c r="N24" s="49"/>
      <c r="O24" s="52"/>
      <c r="P24" s="52"/>
      <c r="Q24" s="128"/>
      <c r="R24" s="121"/>
      <c r="S24" s="147"/>
      <c r="T24" s="147"/>
      <c r="U24" s="147"/>
      <c r="V24" s="147"/>
    </row>
    <row r="25" spans="1:22" ht="22.5" customHeight="1" thickBot="1">
      <c r="A25" s="45"/>
      <c r="B25" s="45" t="str">
        <f t="shared" si="0"/>
        <v> </v>
      </c>
      <c r="C25" s="53"/>
      <c r="D25" s="45"/>
      <c r="E25" s="5"/>
      <c r="F25" s="12"/>
      <c r="G25" s="12"/>
      <c r="H25" s="54"/>
      <c r="I25" s="85"/>
      <c r="J25" s="81"/>
      <c r="K25" s="5"/>
      <c r="L25" s="5"/>
      <c r="M25" s="21"/>
      <c r="N25" s="49"/>
      <c r="O25" s="52"/>
      <c r="P25" s="52"/>
      <c r="Q25" s="128"/>
      <c r="R25" s="121"/>
      <c r="S25" s="124" t="s">
        <v>4</v>
      </c>
      <c r="T25" s="124" t="s">
        <v>1</v>
      </c>
      <c r="U25" s="61" t="s">
        <v>2</v>
      </c>
      <c r="V25" s="124" t="s">
        <v>9</v>
      </c>
    </row>
    <row r="26" spans="1:22" ht="22.5" customHeight="1">
      <c r="A26" s="45"/>
      <c r="B26" s="45" t="str">
        <f t="shared" si="0"/>
        <v> </v>
      </c>
      <c r="C26" s="53"/>
      <c r="D26" s="45"/>
      <c r="E26" s="56">
        <v>2</v>
      </c>
      <c r="F26" s="145">
        <f>F18+1</f>
        <v>14</v>
      </c>
      <c r="G26" s="11" t="s">
        <v>7</v>
      </c>
      <c r="H26" s="47" t="str">
        <f>LOOKUP(E26,$A$2:$A$17,$B$19:$B$34)</f>
        <v>LONCKE Etienne </v>
      </c>
      <c r="I26" s="102">
        <v>1</v>
      </c>
      <c r="J26" s="50"/>
      <c r="K26" s="5"/>
      <c r="L26" s="5"/>
      <c r="M26" s="21"/>
      <c r="N26" s="49"/>
      <c r="O26" s="52"/>
      <c r="P26" s="52"/>
      <c r="Q26" s="128"/>
      <c r="R26" s="121"/>
      <c r="S26" s="19">
        <v>13</v>
      </c>
      <c r="T26" s="47" t="str">
        <f>IF(((O14+O15)&gt;0),IF((O14+P14)&gt;(O15+P15),N15,N14),"")</f>
        <v>BAILLET Christian</v>
      </c>
      <c r="U26" s="82">
        <v>4</v>
      </c>
      <c r="V26" s="50"/>
    </row>
    <row r="27" spans="1:22" ht="22.5" customHeight="1" thickBot="1">
      <c r="A27" s="45"/>
      <c r="B27" s="45" t="str">
        <f t="shared" si="0"/>
        <v> </v>
      </c>
      <c r="C27" s="53"/>
      <c r="D27" s="45"/>
      <c r="E27" s="56">
        <v>7</v>
      </c>
      <c r="F27" s="146"/>
      <c r="G27" s="11" t="s">
        <v>8</v>
      </c>
      <c r="H27" s="44" t="str">
        <f>LOOKUP(E27,$A$2:$A$17,$B$19:$B$34)</f>
        <v> </v>
      </c>
      <c r="I27" s="101"/>
      <c r="J27" s="51"/>
      <c r="K27" s="15"/>
      <c r="L27" s="5"/>
      <c r="M27" s="21"/>
      <c r="N27" s="49"/>
      <c r="O27" s="52"/>
      <c r="P27" s="52"/>
      <c r="Q27" s="128"/>
      <c r="R27" s="126"/>
      <c r="S27" s="19">
        <v>14</v>
      </c>
      <c r="T27" s="44" t="str">
        <f>IF((O30+O31)&gt;0,IF((O30+P30)&gt;(O31+P31),N31,N30),"")</f>
        <v>LOUIS Bernard</v>
      </c>
      <c r="U27" s="83">
        <v>6</v>
      </c>
      <c r="V27" s="51"/>
    </row>
    <row r="28" spans="1:22" ht="22.5" customHeight="1">
      <c r="A28" s="45"/>
      <c r="B28" s="45" t="str">
        <f t="shared" si="0"/>
        <v> </v>
      </c>
      <c r="C28" s="53"/>
      <c r="D28" s="45"/>
      <c r="E28" s="5"/>
      <c r="F28" s="21"/>
      <c r="G28" s="21"/>
      <c r="H28" s="48"/>
      <c r="I28" s="84"/>
      <c r="J28" s="52"/>
      <c r="K28" s="18"/>
      <c r="L28" s="5"/>
      <c r="M28" s="21"/>
      <c r="N28" s="49"/>
      <c r="O28" s="52"/>
      <c r="P28" s="52"/>
      <c r="Q28" s="128"/>
      <c r="R28" s="121"/>
      <c r="S28" s="121"/>
      <c r="T28" s="127"/>
      <c r="U28" s="60"/>
      <c r="V28" s="121"/>
    </row>
    <row r="29" spans="1:22" ht="22.5" customHeight="1" thickBot="1">
      <c r="A29" s="45"/>
      <c r="B29" s="45" t="str">
        <f t="shared" si="0"/>
        <v> </v>
      </c>
      <c r="C29" s="53"/>
      <c r="D29" s="45"/>
      <c r="E29" s="5"/>
      <c r="F29" s="16"/>
      <c r="G29" s="16"/>
      <c r="H29" s="48"/>
      <c r="I29" s="84"/>
      <c r="J29" s="52"/>
      <c r="K29" s="18"/>
      <c r="L29" s="5"/>
      <c r="M29" s="16"/>
      <c r="N29" s="49"/>
      <c r="O29" s="52"/>
      <c r="P29" s="52"/>
      <c r="Q29" s="128"/>
      <c r="R29" s="121"/>
      <c r="S29" s="121"/>
      <c r="T29" s="127"/>
      <c r="U29" s="60"/>
      <c r="V29" s="121"/>
    </row>
    <row r="30" spans="1:22" ht="22.5" customHeight="1">
      <c r="A30" s="45"/>
      <c r="B30" s="45" t="str">
        <f t="shared" si="0"/>
        <v> </v>
      </c>
      <c r="C30" s="53"/>
      <c r="D30" s="45"/>
      <c r="E30" s="5"/>
      <c r="F30" s="16"/>
      <c r="G30" s="16"/>
      <c r="H30" s="49"/>
      <c r="I30" s="84"/>
      <c r="J30" s="52"/>
      <c r="K30" s="18"/>
      <c r="L30" s="5"/>
      <c r="M30" s="19">
        <f>M15+1</f>
        <v>14</v>
      </c>
      <c r="N30" s="47" t="str">
        <f>IF(((I26+I27)&gt;0),IF((I26+J26)&gt;(I27+J27),H26,H27),"")</f>
        <v>LONCKE Etienne </v>
      </c>
      <c r="O30" s="82">
        <v>6</v>
      </c>
      <c r="P30" s="50"/>
      <c r="Q30" s="129"/>
      <c r="R30" s="121"/>
      <c r="S30" s="121"/>
      <c r="T30" s="130"/>
      <c r="U30" s="60"/>
      <c r="V30" s="121"/>
    </row>
    <row r="31" spans="1:22" ht="22.5" customHeight="1" thickBot="1">
      <c r="A31" s="45"/>
      <c r="B31" s="45" t="str">
        <f>B14&amp;" "&amp;C14</f>
        <v> </v>
      </c>
      <c r="C31" s="53"/>
      <c r="D31" s="45"/>
      <c r="E31" s="5"/>
      <c r="F31" s="16"/>
      <c r="G31" s="16"/>
      <c r="H31" s="49"/>
      <c r="I31" s="84"/>
      <c r="J31" s="52"/>
      <c r="K31" s="18"/>
      <c r="L31" s="26"/>
      <c r="M31" s="19">
        <f>M30+1</f>
        <v>15</v>
      </c>
      <c r="N31" s="44" t="str">
        <f>IF((I34+I35)&gt;0,IF((I34+J34)&gt;(I35+J35),H34,H35),"")</f>
        <v>LOUIS Bernard</v>
      </c>
      <c r="O31" s="83">
        <v>0</v>
      </c>
      <c r="P31" s="51"/>
      <c r="Q31" s="121"/>
      <c r="R31" s="121"/>
      <c r="S31" s="121"/>
      <c r="T31" s="130"/>
      <c r="U31" s="60"/>
      <c r="V31" s="121"/>
    </row>
    <row r="32" spans="1:22" ht="22.5" customHeight="1">
      <c r="A32" s="45"/>
      <c r="B32" s="45" t="str">
        <f t="shared" si="0"/>
        <v> </v>
      </c>
      <c r="C32" s="53"/>
      <c r="D32" s="45"/>
      <c r="E32" s="5"/>
      <c r="F32" s="16"/>
      <c r="G32" s="16"/>
      <c r="H32" s="49"/>
      <c r="I32" s="84"/>
      <c r="J32" s="52"/>
      <c r="K32" s="18"/>
      <c r="L32" s="5"/>
      <c r="M32" s="5"/>
      <c r="N32" s="127"/>
      <c r="O32" s="60"/>
      <c r="P32" s="121"/>
      <c r="Q32" s="121"/>
      <c r="R32" s="121"/>
      <c r="S32" s="121"/>
      <c r="T32" s="130"/>
      <c r="U32" s="60"/>
      <c r="V32" s="121"/>
    </row>
    <row r="33" spans="1:22" ht="22.5" customHeight="1" thickBot="1">
      <c r="A33" s="45"/>
      <c r="B33" s="45" t="str">
        <f t="shared" si="0"/>
        <v> </v>
      </c>
      <c r="C33" s="53"/>
      <c r="D33" s="45"/>
      <c r="E33" s="5"/>
      <c r="F33" s="21"/>
      <c r="G33" s="21"/>
      <c r="H33" s="49"/>
      <c r="I33" s="84"/>
      <c r="J33" s="52"/>
      <c r="K33" s="18"/>
      <c r="L33" s="5"/>
      <c r="M33" s="8"/>
      <c r="N33" s="127"/>
      <c r="O33" s="60"/>
      <c r="P33" s="121"/>
      <c r="Q33" s="121"/>
      <c r="R33" s="121"/>
      <c r="S33" s="121"/>
      <c r="T33" s="130"/>
      <c r="U33" s="60"/>
      <c r="V33" s="121"/>
    </row>
    <row r="34" spans="1:22" ht="22.5" customHeight="1">
      <c r="A34" s="45"/>
      <c r="B34" s="45" t="str">
        <f t="shared" si="0"/>
        <v> </v>
      </c>
      <c r="C34" s="53"/>
      <c r="D34" s="45"/>
      <c r="E34" s="56">
        <v>3</v>
      </c>
      <c r="F34" s="145">
        <f>F26+1</f>
        <v>15</v>
      </c>
      <c r="G34" s="11" t="s">
        <v>7</v>
      </c>
      <c r="H34" s="47" t="str">
        <f>LOOKUP(E34,$A$2:$A$17,$B$19:$B$34)</f>
        <v>LORINI  Dominique</v>
      </c>
      <c r="I34" s="100">
        <v>5</v>
      </c>
      <c r="J34" s="50"/>
      <c r="K34" s="24"/>
      <c r="L34" s="5"/>
      <c r="M34" s="9"/>
      <c r="N34" s="9"/>
      <c r="O34" s="10"/>
      <c r="P34" s="9"/>
      <c r="Q34" s="9"/>
      <c r="R34" s="9"/>
      <c r="S34" s="9"/>
      <c r="T34" s="9"/>
      <c r="U34" s="10"/>
      <c r="V34" s="9"/>
    </row>
    <row r="35" spans="1:22" ht="22.5" customHeight="1" thickBot="1">
      <c r="A35" s="45"/>
      <c r="B35" s="53"/>
      <c r="C35" s="53"/>
      <c r="D35" s="45"/>
      <c r="E35" s="56">
        <v>6</v>
      </c>
      <c r="F35" s="146"/>
      <c r="G35" s="11" t="s">
        <v>8</v>
      </c>
      <c r="H35" s="44" t="str">
        <f>LOOKUP(E35,$A$2:$A$17,$B$19:$B$34)</f>
        <v>LOUIS Bernard</v>
      </c>
      <c r="I35" s="101">
        <v>6</v>
      </c>
      <c r="J35" s="51"/>
      <c r="K35" s="5"/>
      <c r="L35" s="5"/>
      <c r="M35" s="8"/>
      <c r="N35" s="121"/>
      <c r="O35" s="60"/>
      <c r="P35" s="121"/>
      <c r="Q35" s="121"/>
      <c r="R35" s="121"/>
      <c r="S35" s="121"/>
      <c r="T35" s="130"/>
      <c r="U35" s="60"/>
      <c r="V35" s="121"/>
    </row>
    <row r="36" spans="1:22" ht="15.75" customHeight="1">
      <c r="A36" s="45"/>
      <c r="B36" s="53"/>
      <c r="C36" s="53"/>
      <c r="D36" s="45"/>
      <c r="E36" s="5"/>
      <c r="F36" s="5"/>
      <c r="G36" s="5"/>
      <c r="H36" s="30"/>
      <c r="I36" s="60"/>
      <c r="J36" s="8"/>
      <c r="K36" s="5"/>
      <c r="L36" s="5"/>
      <c r="M36" s="8"/>
      <c r="N36" s="121"/>
      <c r="O36" s="60"/>
      <c r="P36" s="121"/>
      <c r="Q36" s="121"/>
      <c r="R36" s="121"/>
      <c r="S36" s="121"/>
      <c r="T36" s="130"/>
      <c r="U36" s="60"/>
      <c r="V36" s="121"/>
    </row>
    <row r="37" spans="1:22" ht="16.5" customHeight="1" thickBot="1">
      <c r="A37" s="45"/>
      <c r="B37" s="45"/>
      <c r="C37" s="45"/>
      <c r="D37" s="45"/>
      <c r="E37" s="5"/>
      <c r="F37" s="8"/>
      <c r="G37" s="8"/>
      <c r="H37" s="30"/>
      <c r="I37" s="60"/>
      <c r="J37" s="8"/>
      <c r="K37" s="5"/>
      <c r="L37" s="5"/>
      <c r="M37" s="8"/>
      <c r="N37" s="121"/>
      <c r="O37" s="60"/>
      <c r="P37" s="121"/>
      <c r="Q37" s="121"/>
      <c r="R37" s="121"/>
      <c r="S37" s="121"/>
      <c r="T37" s="130"/>
      <c r="U37" s="60"/>
      <c r="V37" s="121"/>
    </row>
    <row r="38" spans="1:22" ht="15.75" thickBot="1">
      <c r="A38" s="45"/>
      <c r="B38" s="45"/>
      <c r="C38" s="45"/>
      <c r="D38" s="45"/>
      <c r="E38" s="5"/>
      <c r="F38" s="4"/>
      <c r="G38" s="4"/>
      <c r="H38" s="4"/>
      <c r="I38" s="58"/>
      <c r="J38" s="4"/>
      <c r="K38" s="5"/>
      <c r="L38" s="5"/>
      <c r="M38" s="151" t="str">
        <f>IF(U$18="","",IF(U$18=U$19,IF(V$18&gt;V$19,T$18,T$19),IF(U$18&gt;U$19,T$18,T$19)))</f>
        <v>GUITTON Michel</v>
      </c>
      <c r="N38" s="152"/>
      <c r="O38" s="152"/>
      <c r="P38" s="153"/>
      <c r="Q38" s="121"/>
      <c r="R38" s="121"/>
      <c r="S38" s="121"/>
      <c r="T38" s="130"/>
      <c r="U38" s="60"/>
      <c r="V38" s="121"/>
    </row>
    <row r="39" spans="1:22" ht="15.75" thickBot="1">
      <c r="A39" s="45"/>
      <c r="B39" s="45"/>
      <c r="C39" s="45"/>
      <c r="D39" s="45"/>
      <c r="E39" s="5"/>
      <c r="F39" s="151" t="str">
        <f>IF(U$18="","",IF(U$18=U$19,IF(V$18&lt;V$19,T$18,T$19),IF(U$18&lt;U$19,T$18,T$19)))</f>
        <v>LONCKE Etienne </v>
      </c>
      <c r="G39" s="152"/>
      <c r="H39" s="152"/>
      <c r="I39" s="152"/>
      <c r="J39" s="153"/>
      <c r="K39" s="5"/>
      <c r="L39" s="5"/>
      <c r="M39" s="154"/>
      <c r="N39" s="155"/>
      <c r="O39" s="155"/>
      <c r="P39" s="156"/>
      <c r="Q39" s="121"/>
      <c r="R39" s="121"/>
      <c r="S39" s="123"/>
      <c r="T39" s="121"/>
      <c r="U39" s="60"/>
      <c r="V39" s="121"/>
    </row>
    <row r="40" spans="1:22" ht="15">
      <c r="A40" s="45"/>
      <c r="B40" s="45"/>
      <c r="C40" s="45"/>
      <c r="D40" s="45"/>
      <c r="E40" s="5"/>
      <c r="F40" s="154"/>
      <c r="G40" s="155"/>
      <c r="H40" s="155"/>
      <c r="I40" s="155"/>
      <c r="J40" s="156"/>
      <c r="K40" s="5"/>
      <c r="L40" s="5"/>
      <c r="M40" s="33"/>
      <c r="N40" s="121"/>
      <c r="O40" s="60"/>
      <c r="P40" s="131"/>
      <c r="Q40" s="121"/>
      <c r="R40" s="121"/>
      <c r="S40" s="157" t="str">
        <f>IF(U$26="","",IF(U$26=U$27,IF(V$26&gt;V$27,T$26,T$27),IF(U$26&gt;U$27,T$26,T$27)))</f>
        <v>LOUIS Bernard</v>
      </c>
      <c r="T40" s="158"/>
      <c r="U40" s="158"/>
      <c r="V40" s="159"/>
    </row>
    <row r="41" spans="1:22" ht="15.75" thickBot="1">
      <c r="A41" s="45"/>
      <c r="B41" s="45"/>
      <c r="C41" s="45"/>
      <c r="D41" s="45"/>
      <c r="E41" s="5"/>
      <c r="F41" s="35"/>
      <c r="G41" s="39"/>
      <c r="H41" s="36"/>
      <c r="I41" s="62"/>
      <c r="J41" s="99"/>
      <c r="K41" s="5"/>
      <c r="L41" s="5"/>
      <c r="M41" s="38"/>
      <c r="N41" s="132"/>
      <c r="O41" s="63"/>
      <c r="P41" s="133"/>
      <c r="Q41" s="121"/>
      <c r="R41" s="121"/>
      <c r="S41" s="160"/>
      <c r="T41" s="161"/>
      <c r="U41" s="161"/>
      <c r="V41" s="162"/>
    </row>
    <row r="42" spans="1:22" ht="15">
      <c r="A42" s="45"/>
      <c r="B42" s="45"/>
      <c r="C42" s="45"/>
      <c r="D42" s="45"/>
      <c r="E42" s="5"/>
      <c r="F42" s="8"/>
      <c r="G42" s="8"/>
      <c r="H42" s="148" t="s">
        <v>13</v>
      </c>
      <c r="I42" s="148"/>
      <c r="J42" s="148"/>
      <c r="K42" s="5"/>
      <c r="L42" s="5"/>
      <c r="M42" s="149" t="s">
        <v>14</v>
      </c>
      <c r="N42" s="149"/>
      <c r="O42" s="149"/>
      <c r="P42" s="149"/>
      <c r="Q42" s="121"/>
      <c r="R42" s="121"/>
      <c r="S42" s="149" t="s">
        <v>15</v>
      </c>
      <c r="T42" s="149"/>
      <c r="U42" s="149"/>
      <c r="V42" s="149"/>
    </row>
    <row r="43" spans="1:22" ht="15">
      <c r="A43" s="45"/>
      <c r="B43" s="45"/>
      <c r="C43" s="45"/>
      <c r="D43" s="45"/>
      <c r="E43" s="5"/>
      <c r="F43" s="8"/>
      <c r="G43" s="8"/>
      <c r="H43" s="148"/>
      <c r="I43" s="148"/>
      <c r="J43" s="148"/>
      <c r="K43" s="5"/>
      <c r="L43" s="5"/>
      <c r="M43" s="148"/>
      <c r="N43" s="148"/>
      <c r="O43" s="148"/>
      <c r="P43" s="148"/>
      <c r="Q43" s="121"/>
      <c r="R43" s="121"/>
      <c r="S43" s="148"/>
      <c r="T43" s="148"/>
      <c r="U43" s="148"/>
      <c r="V43" s="148"/>
    </row>
  </sheetData>
  <sheetProtection/>
  <mergeCells count="18">
    <mergeCell ref="H42:J43"/>
    <mergeCell ref="M42:P43"/>
    <mergeCell ref="S42:V43"/>
    <mergeCell ref="S23:V23"/>
    <mergeCell ref="S24:V24"/>
    <mergeCell ref="M3:U6"/>
    <mergeCell ref="M7:V8"/>
    <mergeCell ref="M38:P39"/>
    <mergeCell ref="F39:J40"/>
    <mergeCell ref="S40:V41"/>
    <mergeCell ref="F8:J8"/>
    <mergeCell ref="F26:F27"/>
    <mergeCell ref="F34:F35"/>
    <mergeCell ref="S15:V15"/>
    <mergeCell ref="S16:V16"/>
    <mergeCell ref="F18:F19"/>
    <mergeCell ref="M12:P12"/>
    <mergeCell ref="F10:F11"/>
  </mergeCells>
  <printOptions/>
  <pageMargins left="0.12" right="0.787401575" top="0.12" bottom="0.12" header="0.12" footer="0.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1"/>
  <sheetViews>
    <sheetView showGridLines="0" zoomScale="77" zoomScaleNormal="77" zoomScaleSheetLayoutView="64" zoomScalePageLayoutView="0" workbookViewId="0" topLeftCell="G25">
      <selection activeCell="AD29" sqref="AD29"/>
    </sheetView>
  </sheetViews>
  <sheetFormatPr defaultColWidth="11.421875" defaultRowHeight="12.75"/>
  <cols>
    <col min="1" max="1" width="6.00390625" style="6" bestFit="1" customWidth="1"/>
    <col min="2" max="2" width="21.57421875" style="2" customWidth="1"/>
    <col min="3" max="3" width="21.57421875" style="6" customWidth="1"/>
    <col min="4" max="5" width="7.57421875" style="6" customWidth="1"/>
    <col min="6" max="6" width="3.421875" style="6" customWidth="1"/>
    <col min="7" max="7" width="4.421875" style="7" customWidth="1"/>
    <col min="8" max="8" width="7.00390625" style="5" customWidth="1"/>
    <col min="9" max="9" width="3.7109375" style="5" customWidth="1"/>
    <col min="10" max="10" width="29.28125" style="5" customWidth="1"/>
    <col min="11" max="11" width="8.7109375" style="60" customWidth="1"/>
    <col min="12" max="12" width="6.421875" style="8" customWidth="1"/>
    <col min="13" max="14" width="1.7109375" style="5" customWidth="1"/>
    <col min="15" max="15" width="6.00390625" style="5" customWidth="1"/>
    <col min="16" max="16" width="3.421875" style="5" customWidth="1"/>
    <col min="17" max="17" width="29.28125" style="5" customWidth="1"/>
    <col min="18" max="18" width="8.7109375" style="60" customWidth="1"/>
    <col min="19" max="19" width="6.421875" style="5" customWidth="1"/>
    <col min="20" max="21" width="1.7109375" style="5" customWidth="1"/>
    <col min="22" max="22" width="5.28125" style="5" customWidth="1"/>
    <col min="23" max="23" width="29.28125" style="5" customWidth="1"/>
    <col min="24" max="24" width="8.7109375" style="60" customWidth="1"/>
    <col min="25" max="25" width="6.421875" style="5" customWidth="1"/>
    <col min="26" max="27" width="1.7109375" style="5" customWidth="1"/>
    <col min="28" max="28" width="6.00390625" style="5" customWidth="1"/>
    <col min="29" max="29" width="29.28125" style="5" customWidth="1"/>
    <col min="30" max="30" width="8.7109375" style="60" customWidth="1"/>
    <col min="31" max="31" width="6.421875" style="5" customWidth="1"/>
    <col min="32" max="16384" width="11.421875" style="6" customWidth="1"/>
  </cols>
  <sheetData>
    <row r="1" spans="1:31" ht="22.5" customHeight="1">
      <c r="A1" s="1" t="s">
        <v>0</v>
      </c>
      <c r="B1" s="1" t="s">
        <v>17</v>
      </c>
      <c r="C1" s="1" t="s">
        <v>19</v>
      </c>
      <c r="D1" s="1" t="s">
        <v>2</v>
      </c>
      <c r="E1" s="8"/>
      <c r="F1" s="2"/>
      <c r="G1" s="3"/>
      <c r="H1" s="4"/>
      <c r="I1" s="4"/>
      <c r="J1" s="4"/>
      <c r="K1" s="58"/>
      <c r="L1" s="4"/>
      <c r="O1" s="4"/>
      <c r="P1" s="4"/>
      <c r="Q1" s="4"/>
      <c r="R1" s="58"/>
      <c r="S1" s="4"/>
      <c r="V1" s="4"/>
      <c r="W1" s="4"/>
      <c r="X1" s="58"/>
      <c r="Y1" s="4"/>
      <c r="AB1" s="4"/>
      <c r="AC1" s="4"/>
      <c r="AD1" s="58"/>
      <c r="AE1" s="4"/>
    </row>
    <row r="2" spans="1:31" ht="22.5" customHeight="1">
      <c r="A2" s="74">
        <v>1</v>
      </c>
      <c r="B2" s="67" t="s">
        <v>42</v>
      </c>
      <c r="C2" s="67" t="s">
        <v>43</v>
      </c>
      <c r="D2" s="92">
        <v>567</v>
      </c>
      <c r="E2" s="55"/>
      <c r="H2" s="4"/>
      <c r="I2" s="4"/>
      <c r="J2" s="4"/>
      <c r="K2" s="58"/>
      <c r="L2" s="4"/>
      <c r="O2" s="8"/>
      <c r="P2" s="8"/>
      <c r="Q2" s="8"/>
      <c r="R2" s="59"/>
      <c r="S2" s="8"/>
      <c r="W2" s="9"/>
      <c r="X2" s="10"/>
      <c r="Y2" s="9"/>
      <c r="Z2" s="9"/>
      <c r="AA2" s="9"/>
      <c r="AB2" s="9"/>
      <c r="AC2" s="9"/>
      <c r="AD2" s="10"/>
      <c r="AE2" s="9"/>
    </row>
    <row r="3" spans="1:31" ht="22.5" customHeight="1">
      <c r="A3" s="75">
        <v>2</v>
      </c>
      <c r="B3" s="68" t="s">
        <v>46</v>
      </c>
      <c r="C3" s="68" t="s">
        <v>47</v>
      </c>
      <c r="D3" s="94">
        <v>556</v>
      </c>
      <c r="E3" s="55"/>
      <c r="H3" s="8"/>
      <c r="I3" s="8"/>
      <c r="J3" s="8"/>
      <c r="K3" s="59"/>
      <c r="O3" s="4"/>
      <c r="P3" s="4"/>
      <c r="Q3" s="4"/>
      <c r="R3" s="58"/>
      <c r="S3" s="4"/>
      <c r="V3" s="9"/>
      <c r="W3" s="9"/>
      <c r="X3" s="10"/>
      <c r="Y3" s="9"/>
      <c r="Z3" s="9"/>
      <c r="AA3" s="9"/>
      <c r="AB3" s="9"/>
      <c r="AC3" s="9"/>
      <c r="AD3" s="10"/>
      <c r="AE3" s="9"/>
    </row>
    <row r="4" spans="1:31" ht="22.5" customHeight="1">
      <c r="A4" s="75">
        <v>3</v>
      </c>
      <c r="B4" s="68" t="s">
        <v>40</v>
      </c>
      <c r="C4" s="68" t="s">
        <v>41</v>
      </c>
      <c r="D4" s="93">
        <v>554</v>
      </c>
      <c r="E4" s="55"/>
      <c r="G4" s="10"/>
      <c r="H4" s="8"/>
      <c r="I4" s="11"/>
      <c r="O4" s="8"/>
      <c r="P4" s="8"/>
      <c r="V4" s="150" t="str">
        <f>'ARST VH'!M3</f>
        <v>MONT de MARSAN
CHAMPIONNAT DE FRANCE HANDISPORT
17 Mars 2013
</v>
      </c>
      <c r="W4" s="150"/>
      <c r="X4" s="150"/>
      <c r="Y4" s="150"/>
      <c r="Z4" s="150"/>
      <c r="AA4" s="150"/>
      <c r="AB4" s="150"/>
      <c r="AC4" s="150"/>
      <c r="AD4" s="150"/>
      <c r="AE4" s="66"/>
    </row>
    <row r="5" spans="1:31" ht="22.5" customHeight="1">
      <c r="A5" s="75">
        <v>4</v>
      </c>
      <c r="B5" s="68" t="s">
        <v>52</v>
      </c>
      <c r="C5" s="68" t="s">
        <v>53</v>
      </c>
      <c r="D5" s="93">
        <v>553</v>
      </c>
      <c r="E5" s="55"/>
      <c r="G5" s="10"/>
      <c r="O5" s="8"/>
      <c r="P5" s="8"/>
      <c r="V5" s="150"/>
      <c r="W5" s="150"/>
      <c r="X5" s="150"/>
      <c r="Y5" s="150"/>
      <c r="Z5" s="150"/>
      <c r="AA5" s="150"/>
      <c r="AB5" s="150"/>
      <c r="AC5" s="150"/>
      <c r="AD5" s="150"/>
      <c r="AE5" s="66"/>
    </row>
    <row r="6" spans="1:31" ht="22.5" customHeight="1">
      <c r="A6" s="75">
        <v>5</v>
      </c>
      <c r="B6" s="68" t="s">
        <v>44</v>
      </c>
      <c r="C6" s="68" t="s">
        <v>45</v>
      </c>
      <c r="D6" s="93">
        <v>543</v>
      </c>
      <c r="E6" s="55"/>
      <c r="G6" s="10"/>
      <c r="H6" s="163" t="s">
        <v>3</v>
      </c>
      <c r="I6" s="163"/>
      <c r="J6" s="163"/>
      <c r="K6" s="163"/>
      <c r="L6" s="163"/>
      <c r="O6" s="8"/>
      <c r="P6" s="8"/>
      <c r="V6" s="150"/>
      <c r="W6" s="150"/>
      <c r="X6" s="150"/>
      <c r="Y6" s="150"/>
      <c r="Z6" s="150"/>
      <c r="AA6" s="150"/>
      <c r="AB6" s="150"/>
      <c r="AC6" s="150"/>
      <c r="AD6" s="150"/>
      <c r="AE6" s="66"/>
    </row>
    <row r="7" spans="1:31" ht="22.5" customHeight="1" thickBot="1">
      <c r="A7" s="75">
        <v>6</v>
      </c>
      <c r="B7" s="68" t="s">
        <v>36</v>
      </c>
      <c r="C7" s="68" t="s">
        <v>37</v>
      </c>
      <c r="D7" s="93">
        <v>516</v>
      </c>
      <c r="E7" s="55"/>
      <c r="G7" s="10"/>
      <c r="H7" s="2" t="s">
        <v>4</v>
      </c>
      <c r="I7" s="8"/>
      <c r="J7" s="2" t="s">
        <v>1</v>
      </c>
      <c r="K7" s="61" t="s">
        <v>2</v>
      </c>
      <c r="L7" s="2" t="s">
        <v>5</v>
      </c>
      <c r="V7" s="150"/>
      <c r="W7" s="150"/>
      <c r="X7" s="150"/>
      <c r="Y7" s="150"/>
      <c r="Z7" s="150"/>
      <c r="AA7" s="150"/>
      <c r="AB7" s="150"/>
      <c r="AC7" s="150"/>
      <c r="AD7" s="150"/>
      <c r="AE7" s="66"/>
    </row>
    <row r="8" spans="1:31" ht="22.5" customHeight="1">
      <c r="A8" s="75">
        <v>7</v>
      </c>
      <c r="B8" s="68" t="s">
        <v>56</v>
      </c>
      <c r="C8" s="68" t="s">
        <v>57</v>
      </c>
      <c r="D8" s="93">
        <v>514</v>
      </c>
      <c r="E8" s="55"/>
      <c r="F8" s="164" t="s">
        <v>7</v>
      </c>
      <c r="G8" s="10">
        <v>5</v>
      </c>
      <c r="H8" s="145">
        <v>4</v>
      </c>
      <c r="I8" s="11" t="s">
        <v>7</v>
      </c>
      <c r="J8" s="47" t="str">
        <f>IF($B$2&lt;&gt;"",LOOKUP(G8,$A$2:$A$17,$B$19:$B$34),"")</f>
        <v>PERROT Joël</v>
      </c>
      <c r="K8" s="82">
        <v>5</v>
      </c>
      <c r="L8" s="50" t="s">
        <v>114</v>
      </c>
      <c r="O8" s="144" t="s">
        <v>6</v>
      </c>
      <c r="P8" s="144"/>
      <c r="Q8" s="144"/>
      <c r="R8" s="144"/>
      <c r="S8" s="144"/>
      <c r="V8" s="150" t="s">
        <v>21</v>
      </c>
      <c r="W8" s="150"/>
      <c r="X8" s="150"/>
      <c r="Y8" s="150"/>
      <c r="Z8" s="150"/>
      <c r="AA8" s="150"/>
      <c r="AB8" s="150"/>
      <c r="AC8" s="150"/>
      <c r="AD8" s="150"/>
      <c r="AE8" s="150"/>
    </row>
    <row r="9" spans="1:31" ht="22.5" customHeight="1" thickBot="1">
      <c r="A9" s="75">
        <v>8</v>
      </c>
      <c r="B9" s="68" t="s">
        <v>50</v>
      </c>
      <c r="C9" s="68" t="s">
        <v>51</v>
      </c>
      <c r="D9" s="93">
        <v>505</v>
      </c>
      <c r="E9" s="55"/>
      <c r="F9" s="165"/>
      <c r="G9" s="10">
        <v>12</v>
      </c>
      <c r="H9" s="146"/>
      <c r="I9" s="11" t="s">
        <v>8</v>
      </c>
      <c r="J9" s="44" t="str">
        <f>IF($B$2&lt;&gt;"",LOOKUP(G9,$A$2:$A$17,$B$19:$B$34),"")</f>
        <v>DARRAS Benoit</v>
      </c>
      <c r="K9" s="83">
        <v>5</v>
      </c>
      <c r="L9" s="51"/>
      <c r="M9" s="15"/>
      <c r="O9" s="2" t="s">
        <v>4</v>
      </c>
      <c r="P9" s="2"/>
      <c r="Q9" s="2" t="s">
        <v>1</v>
      </c>
      <c r="R9" s="61" t="s">
        <v>2</v>
      </c>
      <c r="S9" s="2" t="s">
        <v>9</v>
      </c>
      <c r="V9" s="150"/>
      <c r="W9" s="150"/>
      <c r="X9" s="150"/>
      <c r="Y9" s="150"/>
      <c r="Z9" s="150"/>
      <c r="AA9" s="150"/>
      <c r="AB9" s="150"/>
      <c r="AC9" s="150"/>
      <c r="AD9" s="150"/>
      <c r="AE9" s="150"/>
    </row>
    <row r="10" spans="1:31" ht="22.5" customHeight="1">
      <c r="A10" s="75">
        <v>9</v>
      </c>
      <c r="B10" s="68" t="s">
        <v>38</v>
      </c>
      <c r="C10" s="68" t="s">
        <v>39</v>
      </c>
      <c r="D10" s="93">
        <v>481</v>
      </c>
      <c r="E10" s="55"/>
      <c r="F10" s="165"/>
      <c r="G10" s="10"/>
      <c r="H10" s="16"/>
      <c r="I10" s="11"/>
      <c r="J10" s="48"/>
      <c r="K10" s="84"/>
      <c r="L10" s="52"/>
      <c r="M10" s="18"/>
      <c r="O10" s="145">
        <v>6</v>
      </c>
      <c r="P10" s="11" t="s">
        <v>7</v>
      </c>
      <c r="Q10" s="47" t="str">
        <f>IF(((K8+K9)&gt;0),IF((L8+K8)&gt;(L9+K9),J8,J9),"")</f>
        <v>PERROT Joël</v>
      </c>
      <c r="R10" s="82">
        <v>1</v>
      </c>
      <c r="S10" s="50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20" ht="22.5" customHeight="1" thickBot="1">
      <c r="A11" s="75">
        <v>10</v>
      </c>
      <c r="B11" s="68" t="s">
        <v>58</v>
      </c>
      <c r="C11" s="68" t="s">
        <v>59</v>
      </c>
      <c r="D11" s="94">
        <v>481</v>
      </c>
      <c r="E11" s="55"/>
      <c r="F11" s="165"/>
      <c r="G11" s="10"/>
      <c r="H11" s="21"/>
      <c r="J11" s="54"/>
      <c r="K11" s="85"/>
      <c r="L11" s="81"/>
      <c r="M11" s="18"/>
      <c r="N11" s="22"/>
      <c r="O11" s="146"/>
      <c r="P11" s="11" t="s">
        <v>8</v>
      </c>
      <c r="Q11" s="44" t="str">
        <f>IF((K12+K13)&gt;0,IF((K12+L12)&gt;(K13+L13),J12,J13),"")</f>
        <v>MEUNIER Fabrice</v>
      </c>
      <c r="R11" s="83">
        <v>7</v>
      </c>
      <c r="S11" s="51"/>
      <c r="T11" s="15"/>
    </row>
    <row r="12" spans="1:28" ht="22.5" customHeight="1">
      <c r="A12" s="75">
        <v>11</v>
      </c>
      <c r="B12" s="68" t="s">
        <v>60</v>
      </c>
      <c r="C12" s="68" t="s">
        <v>61</v>
      </c>
      <c r="D12" s="93">
        <v>479</v>
      </c>
      <c r="E12" s="55"/>
      <c r="F12" s="165"/>
      <c r="G12" s="10">
        <v>4</v>
      </c>
      <c r="H12" s="145">
        <f>H8+1</f>
        <v>5</v>
      </c>
      <c r="I12" s="11" t="s">
        <v>7</v>
      </c>
      <c r="J12" s="47" t="str">
        <f>IF($B$2&lt;&gt;"",LOOKUP(G12,$A$2:$A$17,$B$19:$B$34),"")</f>
        <v>MEUNIER Fabrice</v>
      </c>
      <c r="K12" s="98">
        <v>6</v>
      </c>
      <c r="L12" s="50"/>
      <c r="M12" s="24"/>
      <c r="O12" s="21"/>
      <c r="P12" s="21"/>
      <c r="Q12" s="48" t="str">
        <f>IF(K8="","",IF(K8=K9,IF(L8&gt;L9,J8,J9),IF(K8&gt;K9,J8,J9)))</f>
        <v>PERROT Joël</v>
      </c>
      <c r="R12" s="84"/>
      <c r="S12" s="52"/>
      <c r="T12" s="18"/>
      <c r="V12" s="144" t="s">
        <v>10</v>
      </c>
      <c r="W12" s="144"/>
      <c r="X12" s="144"/>
      <c r="Y12" s="144"/>
      <c r="AB12" s="8"/>
    </row>
    <row r="13" spans="1:28" ht="22.5" customHeight="1" thickBot="1">
      <c r="A13" s="75">
        <v>12</v>
      </c>
      <c r="B13" s="68" t="s">
        <v>48</v>
      </c>
      <c r="C13" s="68" t="s">
        <v>49</v>
      </c>
      <c r="D13" s="93">
        <v>478</v>
      </c>
      <c r="E13" s="55"/>
      <c r="F13" s="165"/>
      <c r="G13" s="10">
        <v>13</v>
      </c>
      <c r="H13" s="146"/>
      <c r="I13" s="11" t="s">
        <v>8</v>
      </c>
      <c r="J13" s="44" t="str">
        <f>IF($B$2&lt;&gt;"",LOOKUP(G13,$A$2:$A$17,$B$19:$B$34),"")</f>
        <v>FOUQUE Julien</v>
      </c>
      <c r="K13" s="83">
        <v>2</v>
      </c>
      <c r="L13" s="51"/>
      <c r="O13" s="16"/>
      <c r="P13" s="16"/>
      <c r="Q13" s="48" t="str">
        <f>IF(K12="","",IF(K12=K13,IF(L12&gt;L13,J12,J13),IF(K12&gt;K13,J12,J13)))</f>
        <v>MEUNIER Fabrice</v>
      </c>
      <c r="R13" s="84"/>
      <c r="S13" s="52"/>
      <c r="T13" s="18"/>
      <c r="V13" s="2" t="s">
        <v>4</v>
      </c>
      <c r="W13" s="2" t="s">
        <v>1</v>
      </c>
      <c r="X13" s="61" t="s">
        <v>2</v>
      </c>
      <c r="Y13" s="2" t="s">
        <v>9</v>
      </c>
      <c r="AB13" s="8"/>
    </row>
    <row r="14" spans="1:31" ht="22.5" customHeight="1">
      <c r="A14" s="75">
        <v>13</v>
      </c>
      <c r="B14" s="68" t="s">
        <v>64</v>
      </c>
      <c r="C14" s="68" t="s">
        <v>65</v>
      </c>
      <c r="D14" s="94">
        <v>469</v>
      </c>
      <c r="E14" s="55"/>
      <c r="F14" s="165"/>
      <c r="G14" s="10"/>
      <c r="H14" s="16"/>
      <c r="I14" s="11"/>
      <c r="J14" s="48"/>
      <c r="K14" s="84"/>
      <c r="L14" s="52"/>
      <c r="O14" s="16"/>
      <c r="P14" s="16"/>
      <c r="Q14" s="49"/>
      <c r="R14" s="84"/>
      <c r="S14" s="52"/>
      <c r="T14" s="18"/>
      <c r="V14" s="19">
        <v>6</v>
      </c>
      <c r="W14" s="47" t="str">
        <f>IF(((R10+R11)&gt;0),IF((R10+S10)&gt;(R11+S11),Q10,Q11),"")</f>
        <v>MEUNIER Fabrice</v>
      </c>
      <c r="X14" s="82">
        <v>3</v>
      </c>
      <c r="Y14" s="50"/>
      <c r="AB14" s="4"/>
      <c r="AC14" s="4"/>
      <c r="AD14" s="58"/>
      <c r="AE14" s="4"/>
    </row>
    <row r="15" spans="1:31" ht="22.5" customHeight="1" thickBot="1">
      <c r="A15" s="75">
        <v>14</v>
      </c>
      <c r="B15" s="68" t="s">
        <v>54</v>
      </c>
      <c r="C15" s="68" t="s">
        <v>55</v>
      </c>
      <c r="D15" s="94">
        <v>467</v>
      </c>
      <c r="E15" s="55"/>
      <c r="F15" s="165"/>
      <c r="G15" s="10"/>
      <c r="H15" s="12"/>
      <c r="I15" s="8"/>
      <c r="J15" s="54"/>
      <c r="K15" s="85"/>
      <c r="L15" s="81"/>
      <c r="O15" s="16"/>
      <c r="P15" s="16"/>
      <c r="Q15" s="49"/>
      <c r="R15" s="84"/>
      <c r="S15" s="52"/>
      <c r="T15" s="18"/>
      <c r="U15" s="26"/>
      <c r="V15" s="19">
        <f>V14+1</f>
        <v>7</v>
      </c>
      <c r="W15" s="44" t="str">
        <f>IF((R18+R19)&gt;0,IF((R18+S18)&gt;(R19+S19),Q18,Q19),"")</f>
        <v>GILBERT Stephane</v>
      </c>
      <c r="X15" s="83">
        <v>7</v>
      </c>
      <c r="Y15" s="51"/>
      <c r="Z15" s="15"/>
      <c r="AB15" s="144" t="s">
        <v>11</v>
      </c>
      <c r="AC15" s="144"/>
      <c r="AD15" s="144"/>
      <c r="AE15" s="144"/>
    </row>
    <row r="16" spans="1:31" ht="22.5" customHeight="1">
      <c r="A16" s="75">
        <v>15</v>
      </c>
      <c r="B16" s="68" t="s">
        <v>62</v>
      </c>
      <c r="C16" s="68" t="s">
        <v>63</v>
      </c>
      <c r="D16" s="94">
        <v>427</v>
      </c>
      <c r="E16" s="55"/>
      <c r="F16" s="165"/>
      <c r="G16" s="10">
        <v>8</v>
      </c>
      <c r="H16" s="145">
        <f>H12+1</f>
        <v>6</v>
      </c>
      <c r="I16" s="11" t="s">
        <v>7</v>
      </c>
      <c r="J16" s="47" t="str">
        <f>IF($B$2&lt;&gt;"",LOOKUP(G16,$A$2:$A$17,$B$19:$B$34),"")</f>
        <v>ROGIER David</v>
      </c>
      <c r="K16" s="82">
        <v>6</v>
      </c>
      <c r="L16" s="50"/>
      <c r="O16" s="16"/>
      <c r="P16" s="16"/>
      <c r="Q16" s="49"/>
      <c r="R16" s="84"/>
      <c r="S16" s="52"/>
      <c r="T16" s="18"/>
      <c r="V16" s="21"/>
      <c r="W16" s="48" t="str">
        <f>IF(R10="","",IF(R10=R11,IF(S10&gt;S11,Q10,Q11),IF(R10&gt;R11,Q10,Q11)))</f>
        <v>MEUNIER Fabrice</v>
      </c>
      <c r="X16" s="84"/>
      <c r="Y16" s="52"/>
      <c r="Z16" s="27"/>
      <c r="AB16" s="147"/>
      <c r="AC16" s="147"/>
      <c r="AD16" s="147"/>
      <c r="AE16" s="147"/>
    </row>
    <row r="17" spans="1:31" ht="22.5" customHeight="1" thickBot="1">
      <c r="A17" s="75">
        <v>16</v>
      </c>
      <c r="B17" s="68"/>
      <c r="C17" s="68"/>
      <c r="D17" s="76"/>
      <c r="E17" s="55"/>
      <c r="F17" s="165"/>
      <c r="G17" s="10">
        <v>9</v>
      </c>
      <c r="H17" s="146"/>
      <c r="I17" s="11" t="s">
        <v>8</v>
      </c>
      <c r="J17" s="44" t="str">
        <f>IF($B$2&lt;&gt;"",LOOKUP(G17,$A$2:$A$17,$B$19:$B$34),"")</f>
        <v>DELACROIX Rudy</v>
      </c>
      <c r="K17" s="83">
        <v>0</v>
      </c>
      <c r="L17" s="51"/>
      <c r="M17" s="15"/>
      <c r="O17" s="21"/>
      <c r="P17" s="21"/>
      <c r="Q17" s="49"/>
      <c r="R17" s="84"/>
      <c r="S17" s="52"/>
      <c r="T17" s="18"/>
      <c r="V17" s="16"/>
      <c r="W17" s="48" t="str">
        <f>IF(R18="","",IF(R18=R19,IF(S18&gt;S19,Q18,Q19),IF(R18&gt;R19,Q18,Q19)))</f>
        <v>GILBERT Stephane</v>
      </c>
      <c r="X17" s="84"/>
      <c r="Y17" s="52"/>
      <c r="Z17" s="27"/>
      <c r="AB17" s="2" t="s">
        <v>4</v>
      </c>
      <c r="AC17" s="2" t="s">
        <v>1</v>
      </c>
      <c r="AD17" s="61" t="s">
        <v>2</v>
      </c>
      <c r="AE17" s="2" t="s">
        <v>9</v>
      </c>
    </row>
    <row r="18" spans="1:31" ht="22.5" customHeight="1">
      <c r="A18" s="77"/>
      <c r="B18" s="70"/>
      <c r="C18" s="70"/>
      <c r="D18" s="78"/>
      <c r="F18" s="165"/>
      <c r="G18" s="10"/>
      <c r="H18" s="16"/>
      <c r="I18" s="11"/>
      <c r="J18" s="48"/>
      <c r="K18" s="84"/>
      <c r="L18" s="52"/>
      <c r="M18" s="18"/>
      <c r="O18" s="145">
        <f>O10+1</f>
        <v>7</v>
      </c>
      <c r="P18" s="11" t="s">
        <v>7</v>
      </c>
      <c r="Q18" s="47" t="str">
        <f>IF(((K16+K17)&gt;0),IF((L16+K16)&gt;(L17+K17),J16,J17),"")</f>
        <v>ROGIER David</v>
      </c>
      <c r="R18" s="82">
        <v>0</v>
      </c>
      <c r="S18" s="50"/>
      <c r="T18" s="24"/>
      <c r="V18" s="16"/>
      <c r="W18" s="49"/>
      <c r="X18" s="87"/>
      <c r="Y18" s="52"/>
      <c r="Z18" s="29"/>
      <c r="AB18" s="19">
        <v>7</v>
      </c>
      <c r="AC18" s="47" t="str">
        <f>IF(((X14+X15)&gt;0),IF((X14+Y14)&gt;(X15+Y15),W14,W15),"")</f>
        <v>GILBERT Stephane</v>
      </c>
      <c r="AD18" s="82">
        <v>3</v>
      </c>
      <c r="AE18" s="50"/>
    </row>
    <row r="19" spans="1:31" ht="22.5" customHeight="1" thickBot="1">
      <c r="A19" s="2"/>
      <c r="B19" s="45" t="str">
        <f>B2&amp;" "&amp;C2</f>
        <v>GILBERT Stephane</v>
      </c>
      <c r="F19" s="165"/>
      <c r="G19" s="10"/>
      <c r="H19" s="16"/>
      <c r="I19" s="11"/>
      <c r="J19" s="49"/>
      <c r="K19" s="84"/>
      <c r="L19" s="52"/>
      <c r="M19" s="18"/>
      <c r="N19" s="26"/>
      <c r="O19" s="146"/>
      <c r="P19" s="11" t="s">
        <v>8</v>
      </c>
      <c r="Q19" s="44" t="str">
        <f>IF((K20+K21)&gt;0,IF((K20+L20)&gt;(K21+L21),J20,J21),"")</f>
        <v>GILBERT Stephane</v>
      </c>
      <c r="R19" s="83">
        <v>6</v>
      </c>
      <c r="S19" s="51"/>
      <c r="V19" s="16"/>
      <c r="W19" s="49"/>
      <c r="X19" s="41"/>
      <c r="Y19" s="52"/>
      <c r="Z19" s="27"/>
      <c r="AA19" s="22"/>
      <c r="AB19" s="19">
        <v>8</v>
      </c>
      <c r="AC19" s="44" t="str">
        <f>IF((X30+X31)&gt;0,IF((X30+Y30)&gt;(X31+Y31),W30,W31),"")</f>
        <v>CABREIRA Armando</v>
      </c>
      <c r="AD19" s="83">
        <v>7</v>
      </c>
      <c r="AE19" s="51"/>
    </row>
    <row r="20" spans="2:29" ht="22.5" customHeight="1">
      <c r="B20" s="45" t="str">
        <f aca="true" t="shared" si="0" ref="B20:B34">B3&amp;" "&amp;C3</f>
        <v>LASVENNES Alexandre</v>
      </c>
      <c r="C20" s="2"/>
      <c r="D20" s="2"/>
      <c r="E20" s="2"/>
      <c r="F20" s="165"/>
      <c r="G20" s="10">
        <v>1</v>
      </c>
      <c r="H20" s="145">
        <f>H16+1</f>
        <v>7</v>
      </c>
      <c r="I20" s="11" t="s">
        <v>7</v>
      </c>
      <c r="J20" s="47" t="str">
        <f>IF($B$2&lt;&gt;"",LOOKUP(G20,$A$2:$A$17,$B$19:$B$34),"")</f>
        <v>GILBERT Stephane</v>
      </c>
      <c r="K20" s="89">
        <v>6</v>
      </c>
      <c r="L20" s="50"/>
      <c r="M20" s="24"/>
      <c r="O20" s="21"/>
      <c r="P20" s="21"/>
      <c r="Q20" s="48" t="str">
        <f>IF(K16="","",IF(K16=K17,IF(L16&gt;L17,J16,J17),IF(K16&gt;K17,J16,J17)))</f>
        <v>ROGIER David</v>
      </c>
      <c r="R20" s="84"/>
      <c r="S20" s="52"/>
      <c r="V20" s="16"/>
      <c r="W20" s="49"/>
      <c r="X20" s="41"/>
      <c r="Y20" s="52"/>
      <c r="Z20" s="27"/>
      <c r="AC20" s="30"/>
    </row>
    <row r="21" spans="2:29" ht="22.5" customHeight="1" thickBot="1">
      <c r="B21" s="45" t="str">
        <f t="shared" si="0"/>
        <v>CABREIRA Armando</v>
      </c>
      <c r="C21"/>
      <c r="D21" s="2"/>
      <c r="E21" s="2"/>
      <c r="F21" s="166"/>
      <c r="G21" s="10">
        <v>16</v>
      </c>
      <c r="H21" s="146"/>
      <c r="I21" s="11" t="s">
        <v>8</v>
      </c>
      <c r="J21" s="44" t="str">
        <f>IF($B$2&lt;&gt;"",LOOKUP(G21,$A$2:$A$17,$B$19:$B$34),"")</f>
        <v> </v>
      </c>
      <c r="K21" s="83"/>
      <c r="L21" s="51"/>
      <c r="O21" s="16"/>
      <c r="P21" s="16"/>
      <c r="Q21" s="48" t="str">
        <f>IF(K20="","",IF(K20=K21,IF(L20&gt;L21,J20,J21),IF(K20&gt;K21,J20,J21)))</f>
        <v>GILBERT Stephane</v>
      </c>
      <c r="R21" s="84"/>
      <c r="S21" s="52"/>
      <c r="V21" s="21"/>
      <c r="W21" s="49"/>
      <c r="X21" s="87"/>
      <c r="Y21" s="52"/>
      <c r="Z21" s="29"/>
      <c r="AC21" s="30"/>
    </row>
    <row r="22" spans="2:26" ht="22.5" customHeight="1">
      <c r="B22" s="45" t="str">
        <f t="shared" si="0"/>
        <v>MEUNIER Fabrice</v>
      </c>
      <c r="C22"/>
      <c r="D22" s="2"/>
      <c r="E22" s="2"/>
      <c r="G22" s="10"/>
      <c r="H22" s="21"/>
      <c r="J22" s="48"/>
      <c r="K22" s="84"/>
      <c r="L22" s="52"/>
      <c r="O22" s="16"/>
      <c r="P22" s="16"/>
      <c r="Q22" s="49"/>
      <c r="R22" s="86"/>
      <c r="S22" s="52"/>
      <c r="V22" s="16"/>
      <c r="W22" s="49"/>
      <c r="X22" s="87"/>
      <c r="Y22" s="52"/>
      <c r="Z22" s="29"/>
    </row>
    <row r="23" spans="2:31" ht="22.5" customHeight="1" thickBot="1">
      <c r="B23" s="45" t="str">
        <f t="shared" si="0"/>
        <v>PERROT Joël</v>
      </c>
      <c r="C23"/>
      <c r="D23" s="2"/>
      <c r="E23" s="2"/>
      <c r="G23" s="10"/>
      <c r="H23" s="12"/>
      <c r="I23" s="8"/>
      <c r="J23" s="54"/>
      <c r="K23" s="85"/>
      <c r="L23" s="81"/>
      <c r="O23" s="16"/>
      <c r="P23" s="16"/>
      <c r="Q23" s="31"/>
      <c r="R23" s="41"/>
      <c r="S23" s="88"/>
      <c r="V23" s="16"/>
      <c r="W23" s="49"/>
      <c r="X23" s="84"/>
      <c r="Y23" s="52"/>
      <c r="Z23" s="18"/>
      <c r="AB23" s="144" t="s">
        <v>12</v>
      </c>
      <c r="AC23" s="144"/>
      <c r="AD23" s="144"/>
      <c r="AE23" s="144"/>
    </row>
    <row r="24" spans="2:31" ht="22.5" customHeight="1">
      <c r="B24" s="45" t="str">
        <f t="shared" si="0"/>
        <v>MENESSON Nicolas</v>
      </c>
      <c r="C24"/>
      <c r="D24" s="2"/>
      <c r="E24" s="2"/>
      <c r="F24" s="164" t="s">
        <v>8</v>
      </c>
      <c r="G24" s="10">
        <v>2</v>
      </c>
      <c r="H24" s="145">
        <f>H20+1</f>
        <v>8</v>
      </c>
      <c r="I24" s="11" t="s">
        <v>7</v>
      </c>
      <c r="J24" s="47" t="str">
        <f>IF($B$2&lt;&gt;"",LOOKUP(G24,$A$2:$A$17,$B$19:$B$34),"")</f>
        <v>LASVENNES Alexandre</v>
      </c>
      <c r="K24" s="138">
        <v>6</v>
      </c>
      <c r="L24" s="50"/>
      <c r="O24" s="16"/>
      <c r="P24" s="16"/>
      <c r="Q24" s="49"/>
      <c r="R24" s="84"/>
      <c r="S24" s="52"/>
      <c r="V24" s="16"/>
      <c r="W24" s="49"/>
      <c r="X24" s="84"/>
      <c r="Y24" s="52"/>
      <c r="Z24" s="18"/>
      <c r="AB24" s="147"/>
      <c r="AC24" s="147"/>
      <c r="AD24" s="147"/>
      <c r="AE24" s="147"/>
    </row>
    <row r="25" spans="2:31" ht="22.5" customHeight="1" thickBot="1">
      <c r="B25" s="45" t="str">
        <f t="shared" si="0"/>
        <v>BOHN Eric</v>
      </c>
      <c r="C25"/>
      <c r="D25" s="2"/>
      <c r="E25" s="2"/>
      <c r="F25" s="165"/>
      <c r="G25" s="10">
        <v>15</v>
      </c>
      <c r="H25" s="146"/>
      <c r="I25" s="11" t="s">
        <v>8</v>
      </c>
      <c r="J25" s="44" t="str">
        <f>IF($B$2&lt;&gt;"",LOOKUP(G25,$A$2:$A$17,$B$19:$B$34),"")</f>
        <v>HOUET Sylvain</v>
      </c>
      <c r="K25" s="83">
        <v>0</v>
      </c>
      <c r="L25" s="51"/>
      <c r="M25" s="15"/>
      <c r="O25" s="12"/>
      <c r="P25" s="12"/>
      <c r="Q25" s="54"/>
      <c r="R25" s="85"/>
      <c r="S25" s="81"/>
      <c r="V25" s="21"/>
      <c r="W25" s="49"/>
      <c r="X25" s="84"/>
      <c r="Y25" s="52"/>
      <c r="Z25" s="18"/>
      <c r="AB25" s="2" t="s">
        <v>4</v>
      </c>
      <c r="AC25" s="2" t="s">
        <v>1</v>
      </c>
      <c r="AD25" s="61" t="s">
        <v>2</v>
      </c>
      <c r="AE25" s="2" t="s">
        <v>9</v>
      </c>
    </row>
    <row r="26" spans="2:31" ht="22.5" customHeight="1">
      <c r="B26" s="45" t="str">
        <f t="shared" si="0"/>
        <v>ROGIER David</v>
      </c>
      <c r="C26"/>
      <c r="D26" s="2"/>
      <c r="E26" s="2"/>
      <c r="F26" s="165"/>
      <c r="G26" s="10"/>
      <c r="H26" s="16"/>
      <c r="I26" s="11"/>
      <c r="J26" s="49"/>
      <c r="K26" s="84"/>
      <c r="L26" s="52"/>
      <c r="M26" s="18"/>
      <c r="O26" s="145">
        <f>O18+1</f>
        <v>8</v>
      </c>
      <c r="P26" s="11" t="s">
        <v>7</v>
      </c>
      <c r="Q26" s="47" t="str">
        <f>IF(((K24+K25)&gt;0),IF((L24+K24)&gt;(L25+K25),J24,J25),"")</f>
        <v>LASVENNES Alexandre</v>
      </c>
      <c r="R26" s="82">
        <v>6</v>
      </c>
      <c r="S26" s="50"/>
      <c r="V26" s="21"/>
      <c r="W26" s="49"/>
      <c r="X26" s="84"/>
      <c r="Y26" s="52"/>
      <c r="Z26" s="18"/>
      <c r="AB26" s="19">
        <v>7</v>
      </c>
      <c r="AC26" s="47" t="str">
        <f>IF(((X14+X15)&gt;0),IF((X14+Y14)&gt;(X15+Y15),W15,W14),"")</f>
        <v>MEUNIER Fabrice</v>
      </c>
      <c r="AD26" s="82">
        <v>5</v>
      </c>
      <c r="AE26" s="50"/>
    </row>
    <row r="27" spans="2:31" ht="22.5" customHeight="1" thickBot="1">
      <c r="B27" s="45" t="str">
        <f t="shared" si="0"/>
        <v>DELACROIX Rudy</v>
      </c>
      <c r="C27"/>
      <c r="D27" s="2"/>
      <c r="E27" s="2"/>
      <c r="F27" s="165"/>
      <c r="G27" s="10"/>
      <c r="H27" s="16"/>
      <c r="I27" s="11"/>
      <c r="J27" s="54"/>
      <c r="K27" s="85"/>
      <c r="L27" s="81"/>
      <c r="M27" s="18"/>
      <c r="N27" s="26"/>
      <c r="O27" s="146"/>
      <c r="P27" s="11" t="s">
        <v>8</v>
      </c>
      <c r="Q27" s="44" t="str">
        <f>IF((K28+K29)&gt;0,IF((K28+L28)&gt;(K29+L29),J28,J29),"")</f>
        <v>BOHN Eric</v>
      </c>
      <c r="R27" s="83">
        <v>0</v>
      </c>
      <c r="S27" s="51"/>
      <c r="T27" s="15"/>
      <c r="V27" s="21"/>
      <c r="W27" s="49"/>
      <c r="X27" s="84"/>
      <c r="Y27" s="52"/>
      <c r="Z27" s="18"/>
      <c r="AA27" s="22"/>
      <c r="AB27" s="19">
        <v>8</v>
      </c>
      <c r="AC27" s="44" t="str">
        <f>IF((X30+X31)&gt;0,IF((X30+Y30)&gt;(X31+Y31),W31,W30),"")</f>
        <v>LASVENNES Alexandre</v>
      </c>
      <c r="AD27" s="83">
        <v>5</v>
      </c>
      <c r="AE27" s="51" t="s">
        <v>114</v>
      </c>
    </row>
    <row r="28" spans="2:29" ht="22.5" customHeight="1">
      <c r="B28" s="45" t="str">
        <f t="shared" si="0"/>
        <v>SOAVI Sébastien</v>
      </c>
      <c r="C28"/>
      <c r="D28" s="2"/>
      <c r="E28" s="2"/>
      <c r="F28" s="165"/>
      <c r="G28" s="10">
        <v>7</v>
      </c>
      <c r="H28" s="145">
        <f>H24+1</f>
        <v>9</v>
      </c>
      <c r="I28" s="11" t="s">
        <v>7</v>
      </c>
      <c r="J28" s="47" t="str">
        <f>IF($B$2&lt;&gt;"",LOOKUP(G28,$A$2:$A$17,$B$19:$B$34),"")</f>
        <v>BOHN Eric</v>
      </c>
      <c r="K28" s="82">
        <v>6</v>
      </c>
      <c r="L28" s="50"/>
      <c r="M28" s="24"/>
      <c r="O28" s="21"/>
      <c r="P28" s="21"/>
      <c r="Q28" s="48" t="str">
        <f>IF(K24="","",IF(K24=K25,IF(L24&gt;L25,J24,J25),IF(K24&gt;K25,J24,J25)))</f>
        <v>LASVENNES Alexandre</v>
      </c>
      <c r="R28" s="84"/>
      <c r="S28" s="52"/>
      <c r="T28" s="18"/>
      <c r="V28" s="21"/>
      <c r="W28" s="49"/>
      <c r="X28" s="84"/>
      <c r="Y28" s="52"/>
      <c r="Z28" s="18"/>
      <c r="AC28" s="30"/>
    </row>
    <row r="29" spans="2:29" ht="22.5" customHeight="1" thickBot="1">
      <c r="B29" s="45" t="str">
        <f t="shared" si="0"/>
        <v>PERRIN Mathieu</v>
      </c>
      <c r="C29"/>
      <c r="D29" s="2"/>
      <c r="E29" s="2"/>
      <c r="F29" s="165"/>
      <c r="G29" s="10">
        <v>10</v>
      </c>
      <c r="H29" s="146"/>
      <c r="I29" s="11" t="s">
        <v>8</v>
      </c>
      <c r="J29" s="44" t="str">
        <f>IF($B$2&lt;&gt;"",LOOKUP(G29,$A$2:$A$17,$B$19:$B$34),"")</f>
        <v>SOAVI Sébastien</v>
      </c>
      <c r="K29" s="83">
        <v>2</v>
      </c>
      <c r="L29" s="51"/>
      <c r="O29" s="16"/>
      <c r="P29" s="16"/>
      <c r="Q29" s="48" t="str">
        <f>IF(K28="","",IF(K28=K29,IF(L28&gt;L29,J28,J29),IF(K28&gt;K29,J28,J29)))</f>
        <v>BOHN Eric</v>
      </c>
      <c r="R29" s="84"/>
      <c r="S29" s="52"/>
      <c r="T29" s="18"/>
      <c r="V29" s="16"/>
      <c r="W29" s="49"/>
      <c r="X29" s="84"/>
      <c r="Y29" s="52"/>
      <c r="Z29" s="18"/>
      <c r="AC29" s="30"/>
    </row>
    <row r="30" spans="2:29" ht="22.5" customHeight="1">
      <c r="B30" s="45" t="str">
        <f t="shared" si="0"/>
        <v>DARRAS Benoit</v>
      </c>
      <c r="C30"/>
      <c r="D30" s="2"/>
      <c r="E30" s="2"/>
      <c r="F30" s="165"/>
      <c r="G30" s="10"/>
      <c r="H30" s="16"/>
      <c r="I30" s="11"/>
      <c r="J30" s="49"/>
      <c r="K30" s="84"/>
      <c r="L30" s="52"/>
      <c r="O30" s="16"/>
      <c r="P30" s="16"/>
      <c r="Q30" s="49"/>
      <c r="R30" s="84"/>
      <c r="S30" s="52"/>
      <c r="T30" s="18"/>
      <c r="V30" s="19">
        <f>V15+1</f>
        <v>8</v>
      </c>
      <c r="W30" s="47" t="str">
        <f>IF(((R26+R27)&gt;0),IF((R26+S26)&gt;(R27+S27),Q26,Q27),"")</f>
        <v>LASVENNES Alexandre</v>
      </c>
      <c r="X30" s="82">
        <v>4</v>
      </c>
      <c r="Y30" s="50"/>
      <c r="Z30" s="24"/>
      <c r="AC30" s="32"/>
    </row>
    <row r="31" spans="2:29" ht="22.5" customHeight="1" thickBot="1">
      <c r="B31" s="45" t="str">
        <f>B14&amp;" "&amp;C14</f>
        <v>FOUQUE Julien</v>
      </c>
      <c r="C31"/>
      <c r="D31" s="2"/>
      <c r="E31" s="2"/>
      <c r="F31" s="165"/>
      <c r="G31" s="10"/>
      <c r="H31" s="12"/>
      <c r="I31" s="8"/>
      <c r="J31" s="54"/>
      <c r="K31" s="85"/>
      <c r="L31" s="81"/>
      <c r="O31" s="16"/>
      <c r="P31" s="16"/>
      <c r="Q31" s="49"/>
      <c r="R31" s="84"/>
      <c r="S31" s="52"/>
      <c r="T31" s="18"/>
      <c r="U31" s="26"/>
      <c r="V31" s="19">
        <f>V30+1</f>
        <v>9</v>
      </c>
      <c r="W31" s="44" t="str">
        <f>IF((R34+R35)&gt;0,IF((R34+S34)&gt;(R35+S35),Q34,Q35),"")</f>
        <v>CABREIRA Armando</v>
      </c>
      <c r="X31" s="83">
        <v>6</v>
      </c>
      <c r="Y31" s="51"/>
      <c r="AC31" s="32"/>
    </row>
    <row r="32" spans="2:29" ht="22.5" customHeight="1">
      <c r="B32" s="45" t="str">
        <f t="shared" si="0"/>
        <v>MUNOZ Hervé</v>
      </c>
      <c r="C32"/>
      <c r="D32" s="2"/>
      <c r="E32" s="2"/>
      <c r="F32" s="165"/>
      <c r="G32" s="10">
        <v>3</v>
      </c>
      <c r="H32" s="145">
        <f>H28+1</f>
        <v>10</v>
      </c>
      <c r="I32" s="11" t="s">
        <v>7</v>
      </c>
      <c r="J32" s="47" t="str">
        <f>IF($B$2&lt;&gt;"",LOOKUP(G32,$A$2:$A$17,$B$19:$B$34),"")</f>
        <v>CABREIRA Armando</v>
      </c>
      <c r="K32" s="82">
        <v>7</v>
      </c>
      <c r="L32" s="50"/>
      <c r="O32" s="16"/>
      <c r="P32" s="16"/>
      <c r="Q32" s="49"/>
      <c r="R32" s="84"/>
      <c r="S32" s="52"/>
      <c r="T32" s="18"/>
      <c r="W32" s="30"/>
      <c r="AC32" s="32"/>
    </row>
    <row r="33" spans="2:29" ht="22.5" customHeight="1" thickBot="1">
      <c r="B33" s="45" t="str">
        <f t="shared" si="0"/>
        <v>HOUET Sylvain</v>
      </c>
      <c r="C33"/>
      <c r="D33" s="2"/>
      <c r="E33" s="2"/>
      <c r="F33" s="165"/>
      <c r="G33" s="10">
        <v>14</v>
      </c>
      <c r="H33" s="146"/>
      <c r="I33" s="11" t="s">
        <v>8</v>
      </c>
      <c r="J33" s="44" t="str">
        <f>IF($B$2&lt;&gt;"",LOOKUP(G33,$A$2:$A$17,$B$19:$B$34),"")</f>
        <v>MUNOZ Hervé</v>
      </c>
      <c r="K33" s="83">
        <v>1</v>
      </c>
      <c r="L33" s="51"/>
      <c r="M33" s="15"/>
      <c r="O33" s="21"/>
      <c r="P33" s="21"/>
      <c r="Q33" s="49"/>
      <c r="R33" s="84"/>
      <c r="S33" s="52"/>
      <c r="T33" s="18"/>
      <c r="V33" s="8"/>
      <c r="W33" s="30"/>
      <c r="AC33" s="32"/>
    </row>
    <row r="34" spans="2:31" ht="22.5" customHeight="1">
      <c r="B34" s="45" t="str">
        <f t="shared" si="0"/>
        <v> </v>
      </c>
      <c r="C34"/>
      <c r="D34" s="2"/>
      <c r="E34" s="2"/>
      <c r="F34" s="165"/>
      <c r="G34" s="10"/>
      <c r="H34" s="16"/>
      <c r="I34" s="11"/>
      <c r="J34" s="49"/>
      <c r="K34" s="84"/>
      <c r="L34" s="52"/>
      <c r="M34" s="18"/>
      <c r="O34" s="145">
        <f>O26+1</f>
        <v>9</v>
      </c>
      <c r="P34" s="11" t="s">
        <v>7</v>
      </c>
      <c r="Q34" s="47" t="str">
        <f>IF(((K32+K33)&gt;0),IF((L32+K32)&gt;(L33+K33),J32,J33),"")</f>
        <v>CABREIRA Armando</v>
      </c>
      <c r="R34" s="82">
        <v>6</v>
      </c>
      <c r="S34" s="50"/>
      <c r="T34" s="24"/>
      <c r="V34" s="9"/>
      <c r="W34" s="9"/>
      <c r="X34" s="10"/>
      <c r="Y34" s="9"/>
      <c r="Z34" s="9"/>
      <c r="AA34" s="9"/>
      <c r="AB34" s="9"/>
      <c r="AC34" s="9"/>
      <c r="AD34" s="10"/>
      <c r="AE34" s="9"/>
    </row>
    <row r="35" spans="2:29" ht="22.5" customHeight="1" thickBot="1">
      <c r="B35" s="57"/>
      <c r="C35"/>
      <c r="D35" s="2"/>
      <c r="E35" s="2"/>
      <c r="F35" s="165"/>
      <c r="G35" s="10"/>
      <c r="H35" s="16"/>
      <c r="I35" s="11"/>
      <c r="J35" s="54"/>
      <c r="K35" s="85"/>
      <c r="L35" s="81"/>
      <c r="M35" s="18"/>
      <c r="N35" s="26"/>
      <c r="O35" s="146"/>
      <c r="P35" s="11" t="s">
        <v>8</v>
      </c>
      <c r="Q35" s="44" t="str">
        <f>IF((K36+K37)&gt;0,IF((K36+L36)&gt;(K37+L37),J36,J37),"")</f>
        <v>MENESSON Nicolas</v>
      </c>
      <c r="R35" s="83">
        <v>0</v>
      </c>
      <c r="S35" s="51"/>
      <c r="V35" s="8"/>
      <c r="AC35" s="32"/>
    </row>
    <row r="36" spans="2:29" ht="22.5" customHeight="1">
      <c r="B36" s="57"/>
      <c r="C36"/>
      <c r="D36" s="2"/>
      <c r="E36" s="2"/>
      <c r="F36" s="165"/>
      <c r="G36" s="10">
        <v>6</v>
      </c>
      <c r="H36" s="145">
        <f>H32+1</f>
        <v>11</v>
      </c>
      <c r="I36" s="11" t="s">
        <v>7</v>
      </c>
      <c r="J36" s="47" t="str">
        <f>IF($B$2&lt;&gt;"",LOOKUP(G36,$A$2:$A$17,$B$19:$B$34),"")</f>
        <v>MENESSON Nicolas</v>
      </c>
      <c r="K36" s="82">
        <v>6</v>
      </c>
      <c r="L36" s="50"/>
      <c r="M36" s="24"/>
      <c r="Q36" s="30" t="str">
        <f>IF(K32="","",IF(K32=K33,IF(L32&gt;L33,J32,J33),IF(K32&gt;K33,J32,J33)))</f>
        <v>CABREIRA Armando</v>
      </c>
      <c r="V36" s="8"/>
      <c r="AC36" s="32"/>
    </row>
    <row r="37" spans="4:29" ht="22.5" customHeight="1" thickBot="1">
      <c r="D37" s="2"/>
      <c r="E37" s="2"/>
      <c r="F37" s="166"/>
      <c r="G37" s="10">
        <v>11</v>
      </c>
      <c r="H37" s="146"/>
      <c r="I37" s="11" t="s">
        <v>8</v>
      </c>
      <c r="J37" s="44" t="str">
        <f>IF($B$2&lt;&gt;"",LOOKUP(G37,$A$2:$A$17,$B$19:$B$34),"")</f>
        <v>PERRIN Mathieu</v>
      </c>
      <c r="K37" s="83">
        <v>0</v>
      </c>
      <c r="L37" s="51"/>
      <c r="O37" s="8"/>
      <c r="P37" s="8"/>
      <c r="Q37" s="30" t="str">
        <f>IF(K36="","",IF(K36=K37,IF(L36&gt;L37,J36,J37),IF(K36&gt;K37,J36,J37)))</f>
        <v>MENESSON Nicolas</v>
      </c>
      <c r="V37" s="8"/>
      <c r="AC37" s="32"/>
    </row>
    <row r="38" spans="4:29" ht="22.5" customHeight="1" thickBot="1">
      <c r="D38" s="2"/>
      <c r="E38" s="2"/>
      <c r="G38" s="10"/>
      <c r="H38" s="8"/>
      <c r="I38" s="11"/>
      <c r="J38" s="30"/>
      <c r="O38" s="4"/>
      <c r="P38" s="4"/>
      <c r="Q38" s="4"/>
      <c r="R38" s="58"/>
      <c r="S38" s="4"/>
      <c r="V38" s="151" t="str">
        <f>IF(AD$18="","",IF(AD$18=AD$19,IF(AE$18&gt;AE$19,AC$18,AC$19),IF(AD$18&gt;AD$19,AC$18,AC$19)))</f>
        <v>CABREIRA Armando</v>
      </c>
      <c r="W38" s="152"/>
      <c r="X38" s="152"/>
      <c r="Y38" s="153"/>
      <c r="AC38" s="32"/>
    </row>
    <row r="39" spans="4:28" ht="22.5" customHeight="1" thickBot="1">
      <c r="D39" s="2"/>
      <c r="E39" s="2"/>
      <c r="G39" s="10"/>
      <c r="H39" s="8"/>
      <c r="I39" s="11"/>
      <c r="J39" s="30"/>
      <c r="O39" s="151" t="str">
        <f>IF(AD$18="","",IF(AD$18=AD$19,IF(AE$18&lt;AE$19,AC$18,AC$19),IF(AD$18&lt;AD$19,AC$18,AC$19)))</f>
        <v>GILBERT Stephane</v>
      </c>
      <c r="P39" s="152"/>
      <c r="Q39" s="152"/>
      <c r="R39" s="152"/>
      <c r="S39" s="153"/>
      <c r="V39" s="154"/>
      <c r="W39" s="155"/>
      <c r="X39" s="155"/>
      <c r="Y39" s="156"/>
      <c r="AB39" s="8"/>
    </row>
    <row r="40" spans="4:31" ht="22.5" customHeight="1">
      <c r="D40" s="2"/>
      <c r="E40" s="2"/>
      <c r="G40" s="10"/>
      <c r="H40" s="8"/>
      <c r="I40" s="11"/>
      <c r="O40" s="154"/>
      <c r="P40" s="155"/>
      <c r="Q40" s="155"/>
      <c r="R40" s="155"/>
      <c r="S40" s="156"/>
      <c r="V40" s="33"/>
      <c r="Y40" s="34"/>
      <c r="AB40" s="151" t="str">
        <f>IF(AD$26="","",IF(AD$26=AD$27,IF(AE$26&gt;AE$27,AC$26,AC$27),IF(AD$26&gt;AD$27,AC$26,AC$27)))</f>
        <v>LASVENNES Alexandre</v>
      </c>
      <c r="AC40" s="152"/>
      <c r="AD40" s="152"/>
      <c r="AE40" s="153"/>
    </row>
    <row r="41" spans="4:31" ht="22.5" customHeight="1" thickBot="1">
      <c r="D41" s="2"/>
      <c r="E41" s="2"/>
      <c r="G41" s="10"/>
      <c r="H41" s="8"/>
      <c r="I41" s="11"/>
      <c r="O41" s="35"/>
      <c r="P41" s="39"/>
      <c r="Q41" s="36"/>
      <c r="R41" s="62"/>
      <c r="S41" s="37"/>
      <c r="V41" s="38"/>
      <c r="W41" s="36"/>
      <c r="X41" s="63"/>
      <c r="Y41" s="37"/>
      <c r="AB41" s="167"/>
      <c r="AC41" s="168"/>
      <c r="AD41" s="168"/>
      <c r="AE41" s="169"/>
    </row>
    <row r="42" spans="4:31" ht="22.5" customHeight="1">
      <c r="D42" s="2"/>
      <c r="E42" s="2"/>
      <c r="H42" s="8"/>
      <c r="I42" s="11"/>
      <c r="O42" s="8"/>
      <c r="P42" s="8"/>
      <c r="Q42" s="148" t="s">
        <v>13</v>
      </c>
      <c r="R42" s="148"/>
      <c r="S42" s="148"/>
      <c r="V42" s="149" t="s">
        <v>14</v>
      </c>
      <c r="W42" s="149"/>
      <c r="X42" s="149"/>
      <c r="Y42" s="149"/>
      <c r="AB42" s="149" t="s">
        <v>15</v>
      </c>
      <c r="AC42" s="149"/>
      <c r="AD42" s="149"/>
      <c r="AE42" s="149"/>
    </row>
    <row r="43" spans="4:31" ht="22.5" customHeight="1">
      <c r="D43" s="2"/>
      <c r="E43" s="2"/>
      <c r="H43" s="8"/>
      <c r="I43" s="11"/>
      <c r="O43" s="8"/>
      <c r="P43" s="8"/>
      <c r="Q43" s="148"/>
      <c r="R43" s="148"/>
      <c r="S43" s="148"/>
      <c r="V43" s="148"/>
      <c r="W43" s="148"/>
      <c r="X43" s="148"/>
      <c r="Y43" s="148"/>
      <c r="AB43" s="148"/>
      <c r="AC43" s="148"/>
      <c r="AD43" s="148"/>
      <c r="AE43" s="148"/>
    </row>
    <row r="44" spans="4:22" ht="22.5" customHeight="1">
      <c r="D44" s="2"/>
      <c r="E44" s="2"/>
      <c r="O44" s="8"/>
      <c r="P44" s="8"/>
      <c r="V44" s="8"/>
    </row>
    <row r="45" spans="4:22" ht="22.5" customHeight="1">
      <c r="D45" s="2"/>
      <c r="E45" s="2"/>
      <c r="O45" s="8"/>
      <c r="P45" s="8"/>
      <c r="V45" s="8"/>
    </row>
    <row r="46" spans="4:16" ht="22.5" customHeight="1">
      <c r="D46" s="2"/>
      <c r="E46" s="2"/>
      <c r="O46" s="8"/>
      <c r="P46" s="8"/>
    </row>
    <row r="47" spans="4:22" ht="22.5" customHeight="1">
      <c r="D47" s="2"/>
      <c r="E47" s="2"/>
      <c r="O47" s="8"/>
      <c r="P47" s="8"/>
      <c r="V47" s="8"/>
    </row>
    <row r="48" spans="4:25" ht="22.5" customHeight="1">
      <c r="D48" s="2"/>
      <c r="E48" s="2"/>
      <c r="O48" s="8"/>
      <c r="P48" s="8"/>
      <c r="V48" s="8"/>
      <c r="W48" s="8"/>
      <c r="X48" s="59"/>
      <c r="Y48" s="8"/>
    </row>
    <row r="49" spans="4:22" ht="22.5" customHeight="1">
      <c r="D49" s="2"/>
      <c r="E49" s="2"/>
      <c r="V49" s="8"/>
    </row>
    <row r="50" spans="4:25" ht="22.5" customHeight="1">
      <c r="D50" s="2"/>
      <c r="E50" s="2"/>
      <c r="V50" s="4"/>
      <c r="W50" s="4"/>
      <c r="X50" s="58"/>
      <c r="Y50" s="4"/>
    </row>
    <row r="51" spans="4:22" ht="22.5" customHeight="1">
      <c r="D51" s="2"/>
      <c r="E51" s="2"/>
      <c r="V51" s="8"/>
    </row>
    <row r="52" spans="4:25" ht="22.5" customHeight="1">
      <c r="D52" s="2"/>
      <c r="E52" s="2"/>
      <c r="V52" s="8"/>
      <c r="W52" s="8"/>
      <c r="X52" s="59"/>
      <c r="Y52" s="8"/>
    </row>
    <row r="53" spans="4:22" ht="22.5" customHeight="1">
      <c r="D53" s="2"/>
      <c r="E53" s="2"/>
      <c r="V53" s="8"/>
    </row>
    <row r="54" spans="4:22" ht="22.5" customHeight="1">
      <c r="D54" s="2"/>
      <c r="E54" s="2"/>
      <c r="V54" s="8"/>
    </row>
    <row r="55" spans="4:22" ht="22.5" customHeight="1">
      <c r="D55" s="2"/>
      <c r="E55" s="2"/>
      <c r="V55" s="8"/>
    </row>
    <row r="56" spans="4:22" ht="22.5" customHeight="1">
      <c r="D56" s="2"/>
      <c r="E56" s="2"/>
      <c r="V56" s="8"/>
    </row>
    <row r="57" spans="4:22" ht="22.5" customHeight="1">
      <c r="D57" s="2"/>
      <c r="E57" s="2"/>
      <c r="V57" s="8"/>
    </row>
    <row r="58" spans="4:22" ht="22.5" customHeight="1">
      <c r="D58" s="2"/>
      <c r="E58" s="2"/>
      <c r="V58" s="8"/>
    </row>
    <row r="59" spans="4:26" ht="22.5" customHeight="1">
      <c r="D59" s="2"/>
      <c r="E59" s="2"/>
      <c r="V59" s="40"/>
      <c r="W59" s="40"/>
      <c r="X59" s="42"/>
      <c r="Y59" s="40"/>
      <c r="Z59" s="40"/>
    </row>
    <row r="60" spans="4:26" ht="22.5" customHeight="1">
      <c r="D60" s="2"/>
      <c r="E60" s="2"/>
      <c r="V60" s="40"/>
      <c r="W60" s="40"/>
      <c r="X60" s="42"/>
      <c r="Y60" s="40"/>
      <c r="Z60" s="40"/>
    </row>
    <row r="61" spans="4:31" ht="22.5" customHeight="1">
      <c r="D61" s="2"/>
      <c r="E61" s="2"/>
      <c r="AE61" s="8"/>
    </row>
    <row r="62" spans="4:5" ht="22.5" customHeight="1">
      <c r="D62" s="2"/>
      <c r="E62" s="2"/>
    </row>
    <row r="63" spans="4:5" ht="22.5" customHeight="1">
      <c r="D63" s="2"/>
      <c r="E63" s="2"/>
    </row>
    <row r="64" spans="4:5" ht="22.5" customHeight="1">
      <c r="D64" s="2"/>
      <c r="E64" s="2"/>
    </row>
    <row r="65" spans="4:5" ht="22.5" customHeight="1">
      <c r="D65" s="2"/>
      <c r="E65" s="2"/>
    </row>
    <row r="66" spans="4:5" ht="22.5" customHeight="1">
      <c r="D66" s="2"/>
      <c r="E66" s="2"/>
    </row>
    <row r="67" spans="4:5" ht="22.5" customHeight="1">
      <c r="D67" s="2"/>
      <c r="E67" s="2"/>
    </row>
    <row r="68" spans="4:5" ht="22.5" customHeight="1">
      <c r="D68" s="2"/>
      <c r="E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16.5" customHeight="1">
      <c r="A91" s="2"/>
    </row>
    <row r="92" ht="16.5" customHeight="1">
      <c r="A92" s="2"/>
    </row>
    <row r="93" ht="16.5" customHeight="1">
      <c r="A93" s="2"/>
    </row>
    <row r="94" ht="16.5" customHeight="1">
      <c r="A94" s="2"/>
    </row>
    <row r="95" spans="1:31" ht="16.5" customHeight="1">
      <c r="A95" s="2"/>
      <c r="AA95" s="40"/>
      <c r="AB95" s="40"/>
      <c r="AC95" s="40"/>
      <c r="AD95" s="42"/>
      <c r="AE95" s="41"/>
    </row>
    <row r="96" spans="1:31" ht="16.5" customHeight="1">
      <c r="A96" s="2"/>
      <c r="AA96" s="40"/>
      <c r="AB96" s="40"/>
      <c r="AC96" s="40"/>
      <c r="AD96" s="42"/>
      <c r="AE96" s="40"/>
    </row>
    <row r="97" ht="16.5" customHeight="1">
      <c r="A97" s="2"/>
    </row>
    <row r="98" ht="16.5" customHeight="1">
      <c r="A98" s="2"/>
    </row>
    <row r="99" ht="16.5" customHeight="1">
      <c r="A99" s="2"/>
    </row>
    <row r="100" ht="16.5" customHeight="1">
      <c r="A100" s="2"/>
    </row>
    <row r="101" ht="16.5" customHeight="1">
      <c r="A101" s="2"/>
    </row>
    <row r="102" ht="16.5" customHeight="1">
      <c r="A102" s="2"/>
    </row>
    <row r="103" ht="16.5" customHeight="1">
      <c r="A103" s="2"/>
    </row>
    <row r="104" ht="16.5" customHeight="1">
      <c r="A104" s="2"/>
    </row>
    <row r="105" ht="16.5" customHeight="1">
      <c r="A105" s="2"/>
    </row>
    <row r="106" ht="16.5" customHeight="1">
      <c r="A106" s="2"/>
    </row>
    <row r="107" ht="16.5" customHeight="1">
      <c r="A107" s="2"/>
    </row>
    <row r="108" ht="16.5" customHeight="1">
      <c r="A108" s="2"/>
    </row>
    <row r="109" ht="16.5" customHeight="1">
      <c r="A109" s="2"/>
    </row>
    <row r="110" ht="16.5" customHeight="1">
      <c r="A110" s="2"/>
    </row>
    <row r="111" ht="16.5" customHeight="1">
      <c r="A111" s="2"/>
    </row>
    <row r="112" ht="16.5" customHeight="1">
      <c r="A112" s="2"/>
    </row>
    <row r="113" ht="16.5" customHeight="1">
      <c r="A113" s="2"/>
    </row>
    <row r="114" ht="16.5" customHeight="1">
      <c r="A114" s="2"/>
    </row>
    <row r="115" ht="16.5" customHeight="1">
      <c r="A115" s="2"/>
    </row>
    <row r="116" ht="16.5" customHeight="1">
      <c r="A116" s="2"/>
    </row>
    <row r="117" ht="16.5" customHeight="1">
      <c r="A117" s="2"/>
    </row>
    <row r="118" ht="16.5" customHeight="1">
      <c r="A118" s="2"/>
    </row>
    <row r="119" ht="16.5" customHeight="1">
      <c r="A119" s="2"/>
    </row>
    <row r="120" ht="16.5" customHeight="1">
      <c r="A120" s="2"/>
    </row>
    <row r="121" ht="16.5" customHeight="1">
      <c r="A121" s="2"/>
    </row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29">
    <mergeCell ref="Q42:S43"/>
    <mergeCell ref="V42:Y43"/>
    <mergeCell ref="AB42:AE43"/>
    <mergeCell ref="AB23:AE23"/>
    <mergeCell ref="V38:Y39"/>
    <mergeCell ref="O39:S40"/>
    <mergeCell ref="AB40:AE41"/>
    <mergeCell ref="O26:O27"/>
    <mergeCell ref="O34:O35"/>
    <mergeCell ref="F24:F37"/>
    <mergeCell ref="H24:H25"/>
    <mergeCell ref="AB24:AE24"/>
    <mergeCell ref="H28:H29"/>
    <mergeCell ref="H32:H33"/>
    <mergeCell ref="H36:H37"/>
    <mergeCell ref="H20:H21"/>
    <mergeCell ref="F8:F21"/>
    <mergeCell ref="H8:H9"/>
    <mergeCell ref="V12:Y12"/>
    <mergeCell ref="H12:H13"/>
    <mergeCell ref="O10:O11"/>
    <mergeCell ref="O18:O19"/>
    <mergeCell ref="H6:L6"/>
    <mergeCell ref="O8:S8"/>
    <mergeCell ref="H16:H17"/>
    <mergeCell ref="AB16:AE16"/>
    <mergeCell ref="V8:AE9"/>
    <mergeCell ref="AB15:AE15"/>
    <mergeCell ref="V4:AD7"/>
  </mergeCells>
  <printOptions/>
  <pageMargins left="0.34" right="0" top="0" bottom="0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showGridLines="0" zoomScale="84" zoomScaleNormal="84" zoomScaleSheetLayoutView="59" zoomScalePageLayoutView="0" workbookViewId="0" topLeftCell="A28">
      <selection activeCell="O20" sqref="O20"/>
    </sheetView>
  </sheetViews>
  <sheetFormatPr defaultColWidth="11.421875" defaultRowHeight="12.75"/>
  <cols>
    <col min="1" max="1" width="6.00390625" style="6" bestFit="1" customWidth="1"/>
    <col min="2" max="3" width="24.7109375" style="2" customWidth="1"/>
    <col min="4" max="4" width="7.57421875" style="6" customWidth="1"/>
    <col min="5" max="5" width="3.421875" style="5" customWidth="1"/>
    <col min="6" max="6" width="4.421875" style="7" customWidth="1"/>
    <col min="7" max="7" width="6.00390625" style="5" customWidth="1"/>
    <col min="8" max="8" width="42.00390625" style="5" customWidth="1"/>
    <col min="9" max="9" width="8.7109375" style="60" customWidth="1"/>
    <col min="10" max="10" width="6.421875" style="5" customWidth="1"/>
    <col min="11" max="12" width="1.7109375" style="5" customWidth="1"/>
    <col min="13" max="13" width="6.00390625" style="5" customWidth="1"/>
    <col min="14" max="14" width="37.8515625" style="5" customWidth="1"/>
    <col min="15" max="15" width="8.7109375" style="60" customWidth="1"/>
    <col min="16" max="16" width="6.421875" style="5" customWidth="1"/>
    <col min="17" max="18" width="1.7109375" style="5" customWidth="1"/>
    <col min="19" max="19" width="6.00390625" style="5" customWidth="1"/>
    <col min="20" max="20" width="29.28125" style="5" customWidth="1"/>
    <col min="21" max="21" width="8.7109375" style="5" customWidth="1"/>
    <col min="22" max="22" width="6.421875" style="5" customWidth="1"/>
    <col min="23" max="16384" width="11.421875" style="6" customWidth="1"/>
  </cols>
  <sheetData>
    <row r="1" spans="1:22" ht="22.5" customHeight="1">
      <c r="A1" s="1" t="s">
        <v>0</v>
      </c>
      <c r="B1" s="1" t="s">
        <v>17</v>
      </c>
      <c r="C1" s="1" t="s">
        <v>18</v>
      </c>
      <c r="D1" s="1" t="s">
        <v>16</v>
      </c>
      <c r="E1" s="8"/>
      <c r="F1" s="3"/>
      <c r="G1" s="4"/>
      <c r="H1" s="4"/>
      <c r="I1" s="58"/>
      <c r="J1" s="4"/>
      <c r="M1" s="4"/>
      <c r="N1" s="4"/>
      <c r="O1" s="58"/>
      <c r="P1" s="4"/>
      <c r="S1" s="4"/>
      <c r="T1" s="4"/>
      <c r="U1" s="4"/>
      <c r="V1" s="4"/>
    </row>
    <row r="2" spans="1:22" ht="22.5" customHeight="1">
      <c r="A2" s="74">
        <v>1</v>
      </c>
      <c r="B2" s="104" t="s">
        <v>68</v>
      </c>
      <c r="C2" s="104" t="s">
        <v>69</v>
      </c>
      <c r="D2" s="90">
        <v>489</v>
      </c>
      <c r="G2" s="8"/>
      <c r="H2" s="8"/>
      <c r="I2" s="59"/>
      <c r="J2" s="8"/>
      <c r="N2" s="9"/>
      <c r="O2" s="10"/>
      <c r="P2" s="9"/>
      <c r="Q2" s="9"/>
      <c r="R2" s="9"/>
      <c r="S2" s="9"/>
      <c r="T2" s="9"/>
      <c r="U2" s="9"/>
      <c r="V2" s="9"/>
    </row>
    <row r="3" spans="1:22" ht="22.5" customHeight="1">
      <c r="A3" s="75">
        <v>2</v>
      </c>
      <c r="B3" s="105" t="s">
        <v>66</v>
      </c>
      <c r="C3" s="105" t="s">
        <v>67</v>
      </c>
      <c r="D3" s="91">
        <v>410</v>
      </c>
      <c r="G3" s="4"/>
      <c r="H3" s="4"/>
      <c r="I3" s="58"/>
      <c r="J3" s="4"/>
      <c r="M3" s="9"/>
      <c r="N3" s="9"/>
      <c r="O3" s="10"/>
      <c r="P3" s="9"/>
      <c r="Q3" s="9"/>
      <c r="R3" s="9"/>
      <c r="S3" s="9"/>
      <c r="T3" s="9"/>
      <c r="U3" s="9"/>
      <c r="V3" s="9"/>
    </row>
    <row r="4" spans="1:22" ht="22.5" customHeight="1">
      <c r="A4" s="75">
        <v>3</v>
      </c>
      <c r="B4" s="105" t="s">
        <v>70</v>
      </c>
      <c r="C4" s="105" t="s">
        <v>71</v>
      </c>
      <c r="D4" s="91">
        <v>315</v>
      </c>
      <c r="F4" s="10"/>
      <c r="G4" s="8"/>
      <c r="M4" s="150" t="str">
        <f>'ARST VH'!M3</f>
        <v>MONT de MARSAN
CHAMPIONNAT DE FRANCE HANDISPORT
17 Mars 2013
</v>
      </c>
      <c r="N4" s="150"/>
      <c r="O4" s="150"/>
      <c r="P4" s="150"/>
      <c r="Q4" s="150"/>
      <c r="R4" s="150"/>
      <c r="S4" s="150"/>
      <c r="T4" s="150"/>
      <c r="U4" s="150"/>
      <c r="V4" s="66"/>
    </row>
    <row r="5" spans="1:22" ht="22.5" customHeight="1">
      <c r="A5" s="77">
        <v>4</v>
      </c>
      <c r="B5" s="70"/>
      <c r="C5" s="70"/>
      <c r="D5" s="70"/>
      <c r="F5" s="10"/>
      <c r="G5" s="8"/>
      <c r="M5" s="150"/>
      <c r="N5" s="150"/>
      <c r="O5" s="150"/>
      <c r="P5" s="150"/>
      <c r="Q5" s="150"/>
      <c r="R5" s="150"/>
      <c r="S5" s="150"/>
      <c r="T5" s="150"/>
      <c r="U5" s="150"/>
      <c r="V5" s="66"/>
    </row>
    <row r="6" spans="1:22" ht="22.5" customHeight="1">
      <c r="A6" s="74">
        <v>5</v>
      </c>
      <c r="B6" s="139"/>
      <c r="C6" s="67"/>
      <c r="D6" s="140"/>
      <c r="F6" s="10"/>
      <c r="G6" s="8"/>
      <c r="M6" s="150"/>
      <c r="N6" s="150"/>
      <c r="O6" s="150"/>
      <c r="P6" s="150"/>
      <c r="Q6" s="150"/>
      <c r="R6" s="150"/>
      <c r="S6" s="150"/>
      <c r="T6" s="150"/>
      <c r="U6" s="150"/>
      <c r="V6" s="66"/>
    </row>
    <row r="7" spans="1:22" ht="22.5" customHeight="1">
      <c r="A7" s="75">
        <v>6</v>
      </c>
      <c r="B7" s="141"/>
      <c r="C7" s="68"/>
      <c r="D7" s="142"/>
      <c r="F7" s="10"/>
      <c r="G7"/>
      <c r="H7"/>
      <c r="I7" s="64"/>
      <c r="J7"/>
      <c r="K7"/>
      <c r="L7"/>
      <c r="M7" s="150"/>
      <c r="N7" s="150"/>
      <c r="O7" s="150"/>
      <c r="P7" s="150"/>
      <c r="Q7" s="150"/>
      <c r="R7" s="150"/>
      <c r="S7" s="150"/>
      <c r="T7" s="150"/>
      <c r="U7" s="150"/>
      <c r="V7" s="66"/>
    </row>
    <row r="8" spans="1:22" ht="22.5" customHeight="1">
      <c r="A8" s="75">
        <v>7</v>
      </c>
      <c r="B8" s="141"/>
      <c r="C8" s="68"/>
      <c r="D8" s="142"/>
      <c r="E8" s="10"/>
      <c r="F8" s="10"/>
      <c r="G8"/>
      <c r="H8"/>
      <c r="I8" s="64"/>
      <c r="J8"/>
      <c r="K8"/>
      <c r="L8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2.5" customHeight="1">
      <c r="A9" s="77">
        <v>8</v>
      </c>
      <c r="B9" s="143"/>
      <c r="C9" s="70"/>
      <c r="D9" s="78"/>
      <c r="E9" s="10"/>
      <c r="F9" s="10"/>
      <c r="G9" s="144" t="s">
        <v>10</v>
      </c>
      <c r="H9" s="144"/>
      <c r="I9" s="144"/>
      <c r="J9" s="144"/>
      <c r="K9"/>
      <c r="L9"/>
      <c r="M9" s="150" t="s">
        <v>22</v>
      </c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22.5" customHeight="1">
      <c r="A10" s="2"/>
      <c r="E10"/>
      <c r="F10" s="10"/>
      <c r="G10"/>
      <c r="H10"/>
      <c r="I10" s="64"/>
      <c r="J10"/>
      <c r="K10"/>
      <c r="L10"/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2:16" ht="22.5" customHeight="1">
      <c r="B11" s="45" t="str">
        <f>B2&amp;" "&amp;C2</f>
        <v>DUBOC Brigitte</v>
      </c>
      <c r="D11" s="2"/>
      <c r="E11"/>
      <c r="F11" s="10"/>
      <c r="G11"/>
      <c r="H11"/>
      <c r="I11" s="64"/>
      <c r="J11"/>
      <c r="K11"/>
      <c r="L11"/>
      <c r="M11" s="6"/>
      <c r="N11" s="6"/>
      <c r="O11" s="65"/>
      <c r="P11" s="6"/>
    </row>
    <row r="12" spans="2:19" ht="22.5" customHeight="1" thickBot="1">
      <c r="B12" s="45" t="str">
        <f>B3&amp;" "&amp;C3</f>
        <v>COLIN Aurore</v>
      </c>
      <c r="D12" s="2"/>
      <c r="E12"/>
      <c r="F12" s="10"/>
      <c r="G12" s="2" t="s">
        <v>4</v>
      </c>
      <c r="H12" s="2" t="s">
        <v>17</v>
      </c>
      <c r="I12" s="61" t="s">
        <v>2</v>
      </c>
      <c r="J12" s="2" t="s">
        <v>9</v>
      </c>
      <c r="M12" s="8"/>
      <c r="S12" s="8"/>
    </row>
    <row r="13" spans="2:22" ht="22.5" customHeight="1">
      <c r="B13" s="45" t="str">
        <f>B4&amp;" "&amp;C4</f>
        <v>LEMARCOU Julia</v>
      </c>
      <c r="D13" s="2"/>
      <c r="E13"/>
      <c r="F13" s="10">
        <v>4</v>
      </c>
      <c r="G13" s="19"/>
      <c r="H13" s="47" t="str">
        <f>IF($B$2&lt;&gt;"",LOOKUP(F13,$A$2:$A5,$B$11:$B$14),"")</f>
        <v> </v>
      </c>
      <c r="I13" s="79">
        <v>0.1</v>
      </c>
      <c r="J13" s="20"/>
      <c r="M13" s="4"/>
      <c r="N13" s="4"/>
      <c r="O13" s="58"/>
      <c r="P13" s="4"/>
      <c r="Q13" s="6"/>
      <c r="R13" s="6"/>
      <c r="S13" s="6"/>
      <c r="T13" s="6"/>
      <c r="U13" s="6"/>
      <c r="V13" s="6"/>
    </row>
    <row r="14" spans="2:22" ht="22.5" customHeight="1" thickBot="1">
      <c r="B14" s="45" t="str">
        <f>B5&amp;" "&amp;C5</f>
        <v> </v>
      </c>
      <c r="D14" s="2"/>
      <c r="E14"/>
      <c r="F14" s="10">
        <v>1</v>
      </c>
      <c r="G14" s="19"/>
      <c r="H14" s="44" t="str">
        <f>IF($B$2&lt;&gt;"",LOOKUP(F14,$A$2:$A6,$B$11:$B$14),"")</f>
        <v>DUBOC Brigitte</v>
      </c>
      <c r="I14" s="80">
        <v>2</v>
      </c>
      <c r="J14" s="23"/>
      <c r="K14" s="15"/>
      <c r="M14" s="144" t="s">
        <v>11</v>
      </c>
      <c r="N14" s="144"/>
      <c r="O14" s="144"/>
      <c r="P14" s="144"/>
      <c r="Q14" s="6"/>
      <c r="R14" s="6"/>
      <c r="S14" s="6"/>
      <c r="T14" s="6"/>
      <c r="U14" s="6"/>
      <c r="V14" s="6"/>
    </row>
    <row r="15" spans="4:22" ht="22.5" customHeight="1">
      <c r="D15" s="2"/>
      <c r="E15"/>
      <c r="F15" s="10"/>
      <c r="G15" s="21"/>
      <c r="H15" s="30"/>
      <c r="K15" s="27"/>
      <c r="M15" s="147"/>
      <c r="N15" s="147"/>
      <c r="O15" s="147"/>
      <c r="P15" s="147"/>
      <c r="Q15" s="6"/>
      <c r="R15" s="6"/>
      <c r="S15" s="6"/>
      <c r="T15" s="6"/>
      <c r="U15" s="6"/>
      <c r="V15" s="6"/>
    </row>
    <row r="16" spans="4:22" ht="22.5" customHeight="1" thickBot="1">
      <c r="D16" s="2"/>
      <c r="E16"/>
      <c r="F16" s="10"/>
      <c r="G16" s="16"/>
      <c r="J16" s="10"/>
      <c r="K16" s="18"/>
      <c r="M16" s="2" t="s">
        <v>4</v>
      </c>
      <c r="N16" s="2" t="s">
        <v>17</v>
      </c>
      <c r="O16" s="61" t="s">
        <v>2</v>
      </c>
      <c r="P16" s="2" t="s">
        <v>9</v>
      </c>
      <c r="Q16" s="6"/>
      <c r="R16" s="6"/>
      <c r="S16" s="6"/>
      <c r="T16" s="6"/>
      <c r="U16" s="6"/>
      <c r="V16" s="6"/>
    </row>
    <row r="17" spans="4:22" ht="22.5" customHeight="1">
      <c r="D17" s="2"/>
      <c r="E17"/>
      <c r="F17" s="10"/>
      <c r="G17" s="16"/>
      <c r="H17" s="28"/>
      <c r="J17" s="28"/>
      <c r="K17" s="18"/>
      <c r="M17" s="19">
        <v>1</v>
      </c>
      <c r="N17" s="47" t="str">
        <f>IF((I13+I14)&gt;0,IF((I13+J13)&gt;(I14+J14),H13,H14),"")</f>
        <v>DUBOC Brigitte</v>
      </c>
      <c r="O17" s="82">
        <v>6</v>
      </c>
      <c r="P17" s="13"/>
      <c r="Q17" s="6"/>
      <c r="R17" s="6"/>
      <c r="S17" s="6"/>
      <c r="T17" s="6"/>
      <c r="U17" s="6"/>
      <c r="V17" s="6"/>
    </row>
    <row r="18" spans="4:22" ht="22.5" customHeight="1" thickBot="1">
      <c r="D18" s="2"/>
      <c r="E18"/>
      <c r="F18" s="10"/>
      <c r="G18" s="16"/>
      <c r="H18" s="10"/>
      <c r="J18" s="10"/>
      <c r="K18" s="18"/>
      <c r="L18" s="26"/>
      <c r="M18" s="19">
        <f>M17+1</f>
        <v>2</v>
      </c>
      <c r="N18" s="44" t="str">
        <f>IF((I29+I30)&gt;0,IF((I29+J29)&gt;(I30+J30),H29,H30),"")</f>
        <v>COLIN Aurore</v>
      </c>
      <c r="O18" s="83">
        <v>4</v>
      </c>
      <c r="P18" s="14"/>
      <c r="Q18" s="6"/>
      <c r="R18" s="6"/>
      <c r="S18" s="6"/>
      <c r="T18" s="6"/>
      <c r="U18" s="6"/>
      <c r="V18" s="6"/>
    </row>
    <row r="19" spans="4:22" ht="22.5" customHeight="1">
      <c r="D19" s="2"/>
      <c r="E19"/>
      <c r="F19" s="10"/>
      <c r="G19" s="16"/>
      <c r="H19" s="10"/>
      <c r="J19" s="10"/>
      <c r="K19" s="18"/>
      <c r="N19" s="17" t="str">
        <f>IF($I13="","",IF($I13=$I14,IF($J13&gt;$J14,$H13,$H14),IF($I13&gt;$I14,$H13,$H14)))</f>
        <v>DUBOC Brigitte</v>
      </c>
      <c r="Q19" s="6"/>
      <c r="R19" s="6"/>
      <c r="S19" s="6"/>
      <c r="T19" s="6"/>
      <c r="U19" s="6"/>
      <c r="V19" s="6"/>
    </row>
    <row r="20" spans="4:22" ht="22.5" customHeight="1">
      <c r="D20" s="2"/>
      <c r="E20"/>
      <c r="F20" s="10"/>
      <c r="G20" s="21"/>
      <c r="H20" s="28"/>
      <c r="J20" s="28"/>
      <c r="K20" s="18"/>
      <c r="N20" s="17" t="str">
        <f>IF($I29="","",IF($I29=$I30,IF($J29&gt;$J30,$H29,$H30),IF($I29&gt;$I30,$H29,$H30)))</f>
        <v>COLIN Aurore</v>
      </c>
      <c r="Q20" s="6"/>
      <c r="R20" s="6"/>
      <c r="S20" s="6"/>
      <c r="T20" s="6"/>
      <c r="U20" s="6"/>
      <c r="V20" s="6"/>
    </row>
    <row r="21" spans="4:22" ht="22.5" customHeight="1">
      <c r="D21" s="2"/>
      <c r="E21"/>
      <c r="F21" s="10"/>
      <c r="G21" s="16"/>
      <c r="H21" s="28"/>
      <c r="J21" s="28"/>
      <c r="K21" s="18"/>
      <c r="N21" s="25"/>
      <c r="Q21" s="6"/>
      <c r="R21" s="6"/>
      <c r="S21" s="6"/>
      <c r="T21" s="6"/>
      <c r="U21" s="6"/>
      <c r="V21" s="6"/>
    </row>
    <row r="22" spans="4:22" ht="22.5" customHeight="1">
      <c r="D22" s="2"/>
      <c r="E22"/>
      <c r="F22" s="10"/>
      <c r="G22" s="16"/>
      <c r="K22" s="18"/>
      <c r="M22" s="144" t="s">
        <v>12</v>
      </c>
      <c r="N22" s="144"/>
      <c r="O22" s="144"/>
      <c r="P22" s="144"/>
      <c r="Q22" s="6"/>
      <c r="R22" s="6"/>
      <c r="S22" s="6"/>
      <c r="T22" s="6"/>
      <c r="U22" s="6"/>
      <c r="V22" s="6"/>
    </row>
    <row r="23" spans="4:22" ht="22.5" customHeight="1">
      <c r="D23" s="2"/>
      <c r="E23"/>
      <c r="F23" s="10"/>
      <c r="G23" s="16"/>
      <c r="K23" s="18"/>
      <c r="M23" s="12"/>
      <c r="N23" s="43"/>
      <c r="O23" s="3"/>
      <c r="P23" s="12"/>
      <c r="Q23" s="6"/>
      <c r="R23" s="6"/>
      <c r="S23" s="6"/>
      <c r="T23" s="6"/>
      <c r="U23" s="6"/>
      <c r="V23" s="6"/>
    </row>
    <row r="24" spans="4:22" ht="22.5" customHeight="1" thickBot="1">
      <c r="D24" s="2"/>
      <c r="E24"/>
      <c r="F24" s="10"/>
      <c r="G24" s="21"/>
      <c r="K24" s="18"/>
      <c r="M24" s="2" t="s">
        <v>4</v>
      </c>
      <c r="N24" s="2" t="s">
        <v>17</v>
      </c>
      <c r="O24" s="61" t="s">
        <v>2</v>
      </c>
      <c r="P24" s="2" t="s">
        <v>9</v>
      </c>
      <c r="Q24" s="6"/>
      <c r="R24" s="6"/>
      <c r="S24" s="6"/>
      <c r="T24" s="6"/>
      <c r="U24" s="6"/>
      <c r="V24" s="6"/>
    </row>
    <row r="25" spans="4:22" ht="22.5" customHeight="1">
      <c r="D25" s="2"/>
      <c r="E25"/>
      <c r="F25" s="10"/>
      <c r="G25" s="21"/>
      <c r="K25" s="18"/>
      <c r="M25" s="19">
        <v>1</v>
      </c>
      <c r="N25" s="47" t="str">
        <f>IF(((I13+I14)&gt;0),IF((I13+J13)&gt;(I14+J14),H14,H13),"")</f>
        <v> </v>
      </c>
      <c r="O25" s="79">
        <v>1</v>
      </c>
      <c r="P25" s="13"/>
      <c r="Q25" s="6"/>
      <c r="R25" s="6"/>
      <c r="S25" s="6"/>
      <c r="T25" s="6"/>
      <c r="U25" s="6"/>
      <c r="V25" s="6"/>
    </row>
    <row r="26" spans="4:22" ht="22.5" customHeight="1" thickBot="1">
      <c r="D26" s="2"/>
      <c r="E26"/>
      <c r="F26" s="10"/>
      <c r="G26" s="10"/>
      <c r="H26" s="10"/>
      <c r="I26" s="10"/>
      <c r="J26" s="10"/>
      <c r="K26" s="18"/>
      <c r="L26" s="22"/>
      <c r="M26" s="19">
        <f>M25+1</f>
        <v>2</v>
      </c>
      <c r="N26" s="44" t="str">
        <f>IF((I29+I30)&gt;0,IF((I29+J29)&gt;(I30+J30),H30,H29),"")</f>
        <v>LEMARCOU Julia</v>
      </c>
      <c r="O26" s="80">
        <v>2</v>
      </c>
      <c r="P26" s="14"/>
      <c r="Q26" s="6"/>
      <c r="R26" s="6"/>
      <c r="S26" s="6"/>
      <c r="T26" s="6"/>
      <c r="U26" s="6"/>
      <c r="V26" s="6"/>
    </row>
    <row r="27" spans="4:22" ht="22.5" customHeight="1">
      <c r="D27" s="2"/>
      <c r="E27"/>
      <c r="F27" s="10"/>
      <c r="G27" s="12"/>
      <c r="H27" s="12"/>
      <c r="I27" s="3"/>
      <c r="J27" s="12"/>
      <c r="K27" s="18"/>
      <c r="N27" s="30" t="str">
        <f>IF($I13="","",IF($I13=$I14,IF($J13&lt;$J14,$H13,$H14),IF($I13&lt;$I14,$H13,$H14)))</f>
        <v> </v>
      </c>
      <c r="Q27" s="6"/>
      <c r="R27" s="6"/>
      <c r="S27" s="6"/>
      <c r="T27" s="6"/>
      <c r="U27" s="6"/>
      <c r="V27" s="6"/>
    </row>
    <row r="28" spans="4:22" ht="22.5" customHeight="1" thickBot="1">
      <c r="D28" s="2"/>
      <c r="E28"/>
      <c r="F28" s="10"/>
      <c r="G28" s="2" t="s">
        <v>4</v>
      </c>
      <c r="H28" s="2" t="s">
        <v>17</v>
      </c>
      <c r="I28" s="61" t="s">
        <v>2</v>
      </c>
      <c r="J28" s="2" t="s">
        <v>9</v>
      </c>
      <c r="K28" s="18"/>
      <c r="N28" s="30" t="str">
        <f>IF($I29="","",IF($I29=$I30,IF($J29&lt;$J30,$H29,$H30),IF($I29&lt;$I30,$H29,$H30)))</f>
        <v>LEMARCOU Julia</v>
      </c>
      <c r="Q28" s="6"/>
      <c r="R28" s="6"/>
      <c r="S28" s="6"/>
      <c r="T28" s="6"/>
      <c r="U28" s="6"/>
      <c r="V28" s="6"/>
    </row>
    <row r="29" spans="4:22" ht="22.5" customHeight="1">
      <c r="D29" s="2"/>
      <c r="E29"/>
      <c r="F29" s="10">
        <v>2</v>
      </c>
      <c r="G29" s="19">
        <f>G14+1</f>
        <v>1</v>
      </c>
      <c r="H29" s="47" t="str">
        <f>IF($B$2&lt;&gt;"",LOOKUP(F29,$A$2:$A21,$B$11:$B$14),"")</f>
        <v>COLIN Aurore</v>
      </c>
      <c r="I29" s="82">
        <v>6</v>
      </c>
      <c r="J29" s="20"/>
      <c r="K29" s="24"/>
      <c r="N29" s="32"/>
      <c r="Q29" s="6"/>
      <c r="R29" s="6"/>
      <c r="S29" s="6"/>
      <c r="T29" s="6"/>
      <c r="U29" s="6"/>
      <c r="V29" s="6"/>
    </row>
    <row r="30" spans="4:22" ht="22.5" customHeight="1" thickBot="1">
      <c r="D30" s="2"/>
      <c r="E30"/>
      <c r="F30" s="10">
        <v>3</v>
      </c>
      <c r="G30" s="19">
        <f>G29+1</f>
        <v>2</v>
      </c>
      <c r="H30" s="44" t="str">
        <f>IF($B$2&lt;&gt;"",LOOKUP(F30,$A$2:$A22,$B$11:$B$14),"")</f>
        <v>LEMARCOU Julia</v>
      </c>
      <c r="I30" s="83">
        <v>0</v>
      </c>
      <c r="J30" s="23"/>
      <c r="N30" s="32"/>
      <c r="Q30" s="6"/>
      <c r="R30" s="6"/>
      <c r="S30" s="6"/>
      <c r="T30" s="6"/>
      <c r="U30" s="6"/>
      <c r="V30" s="6"/>
    </row>
    <row r="31" spans="4:22" ht="22.5" customHeight="1">
      <c r="D31" s="2"/>
      <c r="E31"/>
      <c r="F31" s="10"/>
      <c r="G31"/>
      <c r="H31"/>
      <c r="I31" s="64"/>
      <c r="J31"/>
      <c r="K31"/>
      <c r="L31"/>
      <c r="M31" s="6"/>
      <c r="N31" s="6"/>
      <c r="O31" s="65"/>
      <c r="P31" s="6"/>
      <c r="Q31" s="6"/>
      <c r="R31" s="6"/>
      <c r="S31" s="6"/>
      <c r="T31" s="6"/>
      <c r="U31" s="6"/>
      <c r="V31" s="6"/>
    </row>
    <row r="32" spans="4:20" ht="22.5" customHeight="1">
      <c r="D32" s="2"/>
      <c r="E32"/>
      <c r="F32" s="10"/>
      <c r="G32"/>
      <c r="H32"/>
      <c r="I32" s="64"/>
      <c r="J32"/>
      <c r="K32"/>
      <c r="L32"/>
      <c r="N32" s="30"/>
      <c r="T32" s="32"/>
    </row>
    <row r="33" spans="4:20" ht="22.5" customHeight="1">
      <c r="D33" s="2"/>
      <c r="E33"/>
      <c r="F33" s="10"/>
      <c r="G33"/>
      <c r="H33"/>
      <c r="I33" s="64"/>
      <c r="J33"/>
      <c r="K33"/>
      <c r="L33"/>
      <c r="M33" s="8"/>
      <c r="N33" s="30">
        <f>IF(I34="","",IF(I34=I35,IF(J34&gt;J35,H34,H35),IF(I34&gt;I35,H34,H35)))</f>
      </c>
      <c r="T33" s="32"/>
    </row>
    <row r="34" spans="4:22" ht="22.5" customHeight="1">
      <c r="D34" s="2"/>
      <c r="E34"/>
      <c r="F34" s="10"/>
      <c r="G34"/>
      <c r="H34"/>
      <c r="I34" s="64"/>
      <c r="J34"/>
      <c r="K34"/>
      <c r="L34"/>
      <c r="M34" s="9"/>
      <c r="N34" s="9"/>
      <c r="O34" s="10"/>
      <c r="P34" s="9"/>
      <c r="Q34" s="9"/>
      <c r="R34" s="9"/>
      <c r="S34" s="9"/>
      <c r="T34" s="9"/>
      <c r="U34" s="9"/>
      <c r="V34" s="9"/>
    </row>
    <row r="35" spans="4:20" ht="22.5" customHeight="1">
      <c r="D35" s="2"/>
      <c r="E35"/>
      <c r="F35" s="10"/>
      <c r="G35"/>
      <c r="H35"/>
      <c r="I35" s="64"/>
      <c r="J35"/>
      <c r="K35"/>
      <c r="L35"/>
      <c r="M35" s="8"/>
      <c r="T35" s="32"/>
    </row>
    <row r="36" spans="4:20" ht="22.5" customHeight="1">
      <c r="D36" s="2"/>
      <c r="E36" s="10"/>
      <c r="F36" s="10"/>
      <c r="H36" s="30"/>
      <c r="M36" s="8"/>
      <c r="T36" s="32"/>
    </row>
    <row r="37" spans="4:20" ht="22.5" customHeight="1" thickBot="1">
      <c r="D37" s="2"/>
      <c r="E37" s="10"/>
      <c r="F37" s="10"/>
      <c r="G37" s="8"/>
      <c r="H37" s="30"/>
      <c r="M37" s="8"/>
      <c r="T37" s="32"/>
    </row>
    <row r="38" spans="4:20" ht="22.5" customHeight="1" thickBot="1">
      <c r="D38" s="2"/>
      <c r="F38" s="10"/>
      <c r="G38" s="4"/>
      <c r="H38" s="4"/>
      <c r="I38" s="58"/>
      <c r="J38" s="4"/>
      <c r="M38" s="151" t="str">
        <f>IF(O$17="","",IF(O$17=O$18,IF(P$17&gt;P$18,N$17,N$18),IF(O$17&gt;O$18,N$17,N$18)))</f>
        <v>DUBOC Brigitte</v>
      </c>
      <c r="N38" s="152"/>
      <c r="O38" s="152"/>
      <c r="P38" s="153"/>
      <c r="T38" s="32"/>
    </row>
    <row r="39" spans="4:19" ht="22.5" customHeight="1" thickBot="1">
      <c r="D39" s="2"/>
      <c r="F39" s="10"/>
      <c r="G39" s="151" t="str">
        <f>IF(O$17="","",IF(O$17=O$18,IF(P$17&lt;P$18,N$17,N$18),IF(O$17&lt;O$18,N$17,N$18)))</f>
        <v>COLIN Aurore</v>
      </c>
      <c r="H39" s="152"/>
      <c r="I39" s="152"/>
      <c r="J39" s="153"/>
      <c r="M39" s="154"/>
      <c r="N39" s="155"/>
      <c r="O39" s="155"/>
      <c r="P39" s="156"/>
      <c r="S39" s="8"/>
    </row>
    <row r="40" spans="4:22" ht="22.5" customHeight="1">
      <c r="D40" s="2"/>
      <c r="F40" s="10"/>
      <c r="G40" s="154"/>
      <c r="H40" s="155"/>
      <c r="I40" s="155"/>
      <c r="J40" s="156"/>
      <c r="M40" s="33"/>
      <c r="P40" s="34"/>
      <c r="S40" s="151" t="str">
        <f>IF(O$25="","",IF(O$25=O$26,IF(P$25&gt;P$26,N$25,N$26),IF(O$25&gt;O$26,N$25,N$26)))</f>
        <v>LEMARCOU Julia</v>
      </c>
      <c r="T40" s="152"/>
      <c r="U40" s="152"/>
      <c r="V40" s="153"/>
    </row>
    <row r="41" spans="4:22" ht="22.5" customHeight="1" thickBot="1">
      <c r="D41" s="2"/>
      <c r="F41" s="10"/>
      <c r="G41" s="35"/>
      <c r="H41" s="36"/>
      <c r="I41" s="62"/>
      <c r="J41" s="37"/>
      <c r="M41" s="38"/>
      <c r="N41" s="36"/>
      <c r="O41" s="63"/>
      <c r="P41" s="37"/>
      <c r="S41" s="167"/>
      <c r="T41" s="168"/>
      <c r="U41" s="168"/>
      <c r="V41" s="169"/>
    </row>
    <row r="42" spans="4:22" ht="22.5" customHeight="1">
      <c r="D42" s="2"/>
      <c r="G42" s="8"/>
      <c r="H42" s="148" t="s">
        <v>13</v>
      </c>
      <c r="I42" s="148"/>
      <c r="J42" s="148"/>
      <c r="M42" s="149" t="s">
        <v>14</v>
      </c>
      <c r="N42" s="149"/>
      <c r="O42" s="149"/>
      <c r="P42" s="149"/>
      <c r="S42" s="149" t="s">
        <v>15</v>
      </c>
      <c r="T42" s="149"/>
      <c r="U42" s="149"/>
      <c r="V42" s="149"/>
    </row>
    <row r="43" spans="4:22" ht="22.5" customHeight="1">
      <c r="D43" s="2"/>
      <c r="G43" s="8"/>
      <c r="H43" s="148"/>
      <c r="I43" s="148"/>
      <c r="J43" s="148"/>
      <c r="M43" s="148"/>
      <c r="N43" s="148"/>
      <c r="O43" s="148"/>
      <c r="P43" s="148"/>
      <c r="S43" s="148"/>
      <c r="T43" s="148"/>
      <c r="U43" s="148"/>
      <c r="V43" s="148"/>
    </row>
    <row r="44" spans="4:13" ht="22.5" customHeight="1">
      <c r="D44" s="2"/>
      <c r="G44" s="8"/>
      <c r="M44" s="8"/>
    </row>
    <row r="45" spans="4:13" ht="22.5" customHeight="1">
      <c r="D45" s="2"/>
      <c r="G45" s="8"/>
      <c r="M45" s="8"/>
    </row>
    <row r="46" spans="4:7" ht="22.5" customHeight="1">
      <c r="D46" s="2"/>
      <c r="G46" s="8"/>
    </row>
    <row r="47" spans="4:13" ht="22.5" customHeight="1">
      <c r="D47" s="2"/>
      <c r="G47" s="8"/>
      <c r="M47" s="8"/>
    </row>
    <row r="48" spans="4:16" ht="22.5" customHeight="1">
      <c r="D48" s="2"/>
      <c r="G48" s="8"/>
      <c r="M48" s="8"/>
      <c r="N48" s="8"/>
      <c r="O48" s="59"/>
      <c r="P48" s="8"/>
    </row>
    <row r="49" spans="4:13" ht="22.5" customHeight="1">
      <c r="D49" s="2"/>
      <c r="M49" s="8"/>
    </row>
    <row r="50" spans="4:16" ht="22.5" customHeight="1">
      <c r="D50" s="2"/>
      <c r="M50" s="4"/>
      <c r="N50" s="4"/>
      <c r="O50" s="58"/>
      <c r="P50" s="4"/>
    </row>
    <row r="51" spans="4:13" ht="22.5" customHeight="1">
      <c r="D51" s="2"/>
      <c r="M51" s="8"/>
    </row>
    <row r="52" spans="4:16" ht="22.5" customHeight="1">
      <c r="D52" s="2"/>
      <c r="M52" s="8"/>
      <c r="N52" s="8"/>
      <c r="O52" s="59"/>
      <c r="P52" s="8"/>
    </row>
    <row r="53" spans="4:13" ht="22.5" customHeight="1">
      <c r="D53" s="2"/>
      <c r="M53" s="8"/>
    </row>
    <row r="54" spans="4:13" ht="22.5" customHeight="1">
      <c r="D54" s="2"/>
      <c r="M54" s="8"/>
    </row>
    <row r="55" spans="4:13" ht="22.5" customHeight="1">
      <c r="D55" s="2"/>
      <c r="M55" s="8"/>
    </row>
    <row r="56" spans="4:13" ht="22.5" customHeight="1">
      <c r="D56" s="2"/>
      <c r="M56" s="8"/>
    </row>
    <row r="57" spans="4:13" ht="22.5" customHeight="1">
      <c r="D57" s="2"/>
      <c r="M57" s="8"/>
    </row>
    <row r="58" spans="4:13" ht="22.5" customHeight="1">
      <c r="D58" s="2"/>
      <c r="M58" s="8"/>
    </row>
    <row r="59" spans="4:17" ht="22.5" customHeight="1">
      <c r="D59" s="2"/>
      <c r="M59" s="40"/>
      <c r="N59" s="40"/>
      <c r="O59" s="42"/>
      <c r="P59" s="40"/>
      <c r="Q59" s="40"/>
    </row>
    <row r="60" spans="1:17" ht="22.5" customHeight="1">
      <c r="A60" s="2"/>
      <c r="M60" s="40"/>
      <c r="N60" s="40"/>
      <c r="O60" s="42"/>
      <c r="P60" s="40"/>
      <c r="Q60" s="40"/>
    </row>
    <row r="61" spans="1:22" ht="22.5" customHeight="1">
      <c r="A61" s="2"/>
      <c r="V61" s="8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16.5" customHeight="1">
      <c r="A91" s="2"/>
    </row>
    <row r="92" ht="16.5" customHeight="1">
      <c r="A92" s="2"/>
    </row>
    <row r="93" ht="16.5" customHeight="1">
      <c r="A93" s="2"/>
    </row>
    <row r="94" ht="16.5" customHeight="1">
      <c r="A94" s="2"/>
    </row>
    <row r="95" spans="1:22" ht="16.5" customHeight="1">
      <c r="A95" s="2"/>
      <c r="R95" s="40"/>
      <c r="S95" s="40"/>
      <c r="T95" s="40"/>
      <c r="U95" s="40"/>
      <c r="V95" s="41"/>
    </row>
    <row r="96" spans="1:22" ht="16.5" customHeight="1">
      <c r="A96" s="2"/>
      <c r="R96" s="40"/>
      <c r="S96" s="40"/>
      <c r="T96" s="40"/>
      <c r="U96" s="40"/>
      <c r="V96" s="40"/>
    </row>
    <row r="97" ht="16.5" customHeight="1">
      <c r="A97" s="2"/>
    </row>
    <row r="98" ht="16.5" customHeight="1">
      <c r="A98" s="2"/>
    </row>
    <row r="99" ht="16.5" customHeight="1">
      <c r="A99" s="2"/>
    </row>
    <row r="100" ht="16.5" customHeight="1">
      <c r="A100" s="2"/>
    </row>
    <row r="101" ht="16.5" customHeight="1">
      <c r="A101" s="2"/>
    </row>
    <row r="102" ht="16.5" customHeight="1">
      <c r="A102" s="2"/>
    </row>
    <row r="103" ht="16.5" customHeight="1">
      <c r="A103" s="2"/>
    </row>
    <row r="104" ht="16.5" customHeight="1">
      <c r="A104" s="2"/>
    </row>
    <row r="105" ht="16.5" customHeight="1">
      <c r="A105" s="2"/>
    </row>
    <row r="106" ht="16.5" customHeight="1">
      <c r="A106" s="2"/>
    </row>
    <row r="107" ht="16.5" customHeight="1">
      <c r="A107" s="2"/>
    </row>
    <row r="108" ht="16.5" customHeight="1">
      <c r="A108" s="2"/>
    </row>
    <row r="109" ht="16.5" customHeight="1">
      <c r="A109" s="2"/>
    </row>
    <row r="110" ht="16.5" customHeight="1">
      <c r="A110" s="2"/>
    </row>
    <row r="111" ht="16.5" customHeight="1">
      <c r="A111" s="2"/>
    </row>
    <row r="112" ht="16.5" customHeight="1">
      <c r="A112" s="2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12">
    <mergeCell ref="M4:U7"/>
    <mergeCell ref="M22:P22"/>
    <mergeCell ref="M9:V10"/>
    <mergeCell ref="G9:J9"/>
    <mergeCell ref="M14:P14"/>
    <mergeCell ref="H42:J43"/>
    <mergeCell ref="M42:P43"/>
    <mergeCell ref="S42:V43"/>
    <mergeCell ref="M15:P15"/>
    <mergeCell ref="M38:P39"/>
    <mergeCell ref="G39:J40"/>
    <mergeCell ref="S40:V41"/>
  </mergeCells>
  <printOptions/>
  <pageMargins left="0.31" right="0.24" top="0.14" bottom="0.23" header="0.19" footer="0.1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1"/>
  <sheetViews>
    <sheetView showGridLines="0" zoomScale="75" zoomScaleNormal="75" zoomScalePageLayoutView="0" workbookViewId="0" topLeftCell="D1">
      <selection activeCell="AD22" sqref="AD22"/>
    </sheetView>
  </sheetViews>
  <sheetFormatPr defaultColWidth="11.421875" defaultRowHeight="12.75"/>
  <cols>
    <col min="1" max="1" width="6.00390625" style="6" bestFit="1" customWidth="1"/>
    <col min="2" max="2" width="21.57421875" style="2" customWidth="1"/>
    <col min="3" max="3" width="21.57421875" style="6" customWidth="1"/>
    <col min="4" max="4" width="7.57421875" style="6" customWidth="1"/>
    <col min="5" max="5" width="1.28515625" style="6" customWidth="1"/>
    <col min="6" max="6" width="3.421875" style="6" customWidth="1"/>
    <col min="7" max="7" width="4.421875" style="7" customWidth="1"/>
    <col min="8" max="8" width="7.00390625" style="5" customWidth="1"/>
    <col min="9" max="9" width="3.7109375" style="5" customWidth="1"/>
    <col min="10" max="10" width="29.28125" style="5" customWidth="1"/>
    <col min="11" max="11" width="8.7109375" style="60" customWidth="1"/>
    <col min="12" max="12" width="6.421875" style="8" customWidth="1"/>
    <col min="13" max="14" width="1.7109375" style="5" customWidth="1"/>
    <col min="15" max="15" width="6.00390625" style="5" customWidth="1"/>
    <col min="16" max="16" width="3.57421875" style="5" customWidth="1"/>
    <col min="17" max="17" width="29.28125" style="5" customWidth="1"/>
    <col min="18" max="18" width="8.7109375" style="60" customWidth="1"/>
    <col min="19" max="19" width="6.421875" style="8" customWidth="1"/>
    <col min="20" max="21" width="1.7109375" style="5" customWidth="1"/>
    <col min="22" max="22" width="5.28125" style="5" customWidth="1"/>
    <col min="23" max="23" width="29.28125" style="5" customWidth="1"/>
    <col min="24" max="24" width="8.7109375" style="60" customWidth="1"/>
    <col min="25" max="25" width="6.421875" style="5" customWidth="1"/>
    <col min="26" max="27" width="1.7109375" style="5" customWidth="1"/>
    <col min="28" max="28" width="6.00390625" style="5" customWidth="1"/>
    <col min="29" max="29" width="29.28125" style="5" customWidth="1"/>
    <col min="30" max="30" width="8.7109375" style="60" customWidth="1"/>
    <col min="31" max="31" width="6.421875" style="5" customWidth="1"/>
    <col min="32" max="32" width="3.28125" style="6" customWidth="1"/>
    <col min="33" max="16384" width="11.421875" style="6" customWidth="1"/>
  </cols>
  <sheetData>
    <row r="1" spans="1:31" ht="22.5" customHeight="1">
      <c r="A1" s="1" t="s">
        <v>0</v>
      </c>
      <c r="B1" s="1" t="s">
        <v>17</v>
      </c>
      <c r="C1" s="1" t="s">
        <v>19</v>
      </c>
      <c r="D1" s="1" t="s">
        <v>2</v>
      </c>
      <c r="E1" s="8"/>
      <c r="F1" s="2"/>
      <c r="G1" s="3"/>
      <c r="H1" s="4"/>
      <c r="I1" s="4"/>
      <c r="J1" s="4"/>
      <c r="K1" s="58"/>
      <c r="L1" s="4"/>
      <c r="O1" s="4"/>
      <c r="P1" s="4"/>
      <c r="Q1" s="4"/>
      <c r="R1" s="58"/>
      <c r="S1" s="4"/>
      <c r="V1" s="4"/>
      <c r="W1" s="4"/>
      <c r="X1" s="58"/>
      <c r="Y1" s="4"/>
      <c r="AB1" s="4"/>
      <c r="AC1" s="4"/>
      <c r="AD1" s="58"/>
      <c r="AE1" s="4"/>
    </row>
    <row r="2" spans="1:31" ht="22.5" customHeight="1">
      <c r="A2" s="74">
        <v>1</v>
      </c>
      <c r="B2" s="67" t="s">
        <v>72</v>
      </c>
      <c r="C2" s="67" t="s">
        <v>73</v>
      </c>
      <c r="D2" s="92">
        <v>572</v>
      </c>
      <c r="E2" s="55"/>
      <c r="H2" s="4"/>
      <c r="I2" s="4"/>
      <c r="J2" s="4"/>
      <c r="K2" s="58"/>
      <c r="L2" s="4"/>
      <c r="O2" s="8"/>
      <c r="P2" s="8"/>
      <c r="Q2" s="8"/>
      <c r="R2" s="59"/>
      <c r="W2" s="9"/>
      <c r="X2" s="10"/>
      <c r="Y2" s="9"/>
      <c r="Z2" s="9"/>
      <c r="AA2" s="9"/>
      <c r="AB2" s="9"/>
      <c r="AC2" s="9"/>
      <c r="AD2" s="10"/>
      <c r="AE2" s="9"/>
    </row>
    <row r="3" spans="1:31" ht="22.5" customHeight="1">
      <c r="A3" s="75">
        <v>2</v>
      </c>
      <c r="B3" s="68" t="s">
        <v>74</v>
      </c>
      <c r="C3" s="68" t="s">
        <v>75</v>
      </c>
      <c r="D3" s="93">
        <v>566</v>
      </c>
      <c r="E3" s="55"/>
      <c r="H3" s="8"/>
      <c r="I3" s="8"/>
      <c r="J3" s="8"/>
      <c r="K3" s="59"/>
      <c r="O3" s="4"/>
      <c r="P3" s="4"/>
      <c r="Q3" s="4"/>
      <c r="R3" s="58"/>
      <c r="S3" s="4"/>
      <c r="V3" s="9"/>
      <c r="W3" s="9"/>
      <c r="X3" s="10"/>
      <c r="Y3" s="9"/>
      <c r="Z3" s="9"/>
      <c r="AA3" s="9"/>
      <c r="AB3" s="9"/>
      <c r="AC3" s="9"/>
      <c r="AD3" s="10"/>
      <c r="AE3" s="9"/>
    </row>
    <row r="4" spans="1:31" ht="22.5" customHeight="1">
      <c r="A4" s="75">
        <v>3</v>
      </c>
      <c r="B4" s="106" t="s">
        <v>76</v>
      </c>
      <c r="C4" s="106" t="s">
        <v>57</v>
      </c>
      <c r="D4" s="93">
        <v>565</v>
      </c>
      <c r="E4" s="55"/>
      <c r="G4" s="10"/>
      <c r="H4" s="8"/>
      <c r="I4" s="11"/>
      <c r="O4" s="8"/>
      <c r="P4" s="8"/>
      <c r="V4" s="150" t="str">
        <f>'ARST VH'!M3</f>
        <v>MONT de MARSAN
CHAMPIONNAT DE FRANCE HANDISPORT
17 Mars 2013
</v>
      </c>
      <c r="W4" s="150"/>
      <c r="X4" s="150"/>
      <c r="Y4" s="150"/>
      <c r="Z4" s="150"/>
      <c r="AA4" s="150"/>
      <c r="AB4" s="150"/>
      <c r="AC4" s="150"/>
      <c r="AD4" s="150"/>
      <c r="AE4" s="66"/>
    </row>
    <row r="5" spans="1:31" ht="22.5" customHeight="1">
      <c r="A5" s="75">
        <v>4</v>
      </c>
      <c r="B5" s="68" t="s">
        <v>77</v>
      </c>
      <c r="C5" s="68" t="s">
        <v>78</v>
      </c>
      <c r="D5" s="94">
        <v>564</v>
      </c>
      <c r="E5" s="55"/>
      <c r="G5" s="10"/>
      <c r="O5" s="8"/>
      <c r="P5" s="8"/>
      <c r="V5" s="150"/>
      <c r="W5" s="150"/>
      <c r="X5" s="150"/>
      <c r="Y5" s="150"/>
      <c r="Z5" s="150"/>
      <c r="AA5" s="150"/>
      <c r="AB5" s="150"/>
      <c r="AC5" s="150"/>
      <c r="AD5" s="150"/>
      <c r="AE5" s="66"/>
    </row>
    <row r="6" spans="1:31" ht="22.5" customHeight="1">
      <c r="A6" s="75">
        <v>5</v>
      </c>
      <c r="B6" s="68" t="s">
        <v>79</v>
      </c>
      <c r="C6" s="68" t="s">
        <v>80</v>
      </c>
      <c r="D6" s="94">
        <v>564</v>
      </c>
      <c r="E6" s="55"/>
      <c r="G6" s="10"/>
      <c r="H6" s="163" t="s">
        <v>3</v>
      </c>
      <c r="I6" s="163"/>
      <c r="J6" s="163"/>
      <c r="K6" s="163"/>
      <c r="L6" s="163"/>
      <c r="O6" s="8"/>
      <c r="P6" s="8"/>
      <c r="V6" s="150"/>
      <c r="W6" s="150"/>
      <c r="X6" s="150"/>
      <c r="Y6" s="150"/>
      <c r="Z6" s="150"/>
      <c r="AA6" s="150"/>
      <c r="AB6" s="150"/>
      <c r="AC6" s="150"/>
      <c r="AD6" s="150"/>
      <c r="AE6" s="66"/>
    </row>
    <row r="7" spans="1:31" ht="22.5" customHeight="1" thickBot="1">
      <c r="A7" s="75">
        <v>6</v>
      </c>
      <c r="B7" s="68" t="s">
        <v>81</v>
      </c>
      <c r="C7" s="68" t="s">
        <v>82</v>
      </c>
      <c r="D7" s="93">
        <v>558</v>
      </c>
      <c r="E7" s="55"/>
      <c r="G7" s="10"/>
      <c r="H7" s="2" t="s">
        <v>4</v>
      </c>
      <c r="I7" s="8"/>
      <c r="J7" s="2" t="s">
        <v>1</v>
      </c>
      <c r="K7" s="61" t="s">
        <v>2</v>
      </c>
      <c r="L7" s="2" t="s">
        <v>5</v>
      </c>
      <c r="V7" s="150"/>
      <c r="W7" s="150"/>
      <c r="X7" s="150"/>
      <c r="Y7" s="150"/>
      <c r="Z7" s="150"/>
      <c r="AA7" s="150"/>
      <c r="AB7" s="150"/>
      <c r="AC7" s="150"/>
      <c r="AD7" s="150"/>
      <c r="AE7" s="66"/>
    </row>
    <row r="8" spans="1:31" ht="22.5" customHeight="1">
      <c r="A8" s="75">
        <v>7</v>
      </c>
      <c r="B8" s="68" t="s">
        <v>84</v>
      </c>
      <c r="C8" s="68" t="s">
        <v>51</v>
      </c>
      <c r="D8" s="93">
        <v>546</v>
      </c>
      <c r="E8" s="55"/>
      <c r="F8" s="164" t="s">
        <v>7</v>
      </c>
      <c r="G8" s="10">
        <v>5</v>
      </c>
      <c r="H8" s="145">
        <v>16</v>
      </c>
      <c r="I8" s="11" t="s">
        <v>7</v>
      </c>
      <c r="J8" s="47" t="str">
        <f>IF($B$2&lt;&gt;"",LOOKUP(G8,$A$2:$A$17,$B$19:$B$34),"")</f>
        <v>WINDER Stéphane</v>
      </c>
      <c r="K8" s="82">
        <v>6</v>
      </c>
      <c r="L8" s="50"/>
      <c r="O8" s="144" t="s">
        <v>6</v>
      </c>
      <c r="P8" s="144"/>
      <c r="Q8" s="144"/>
      <c r="R8" s="144"/>
      <c r="S8" s="144"/>
      <c r="V8" s="150" t="s">
        <v>99</v>
      </c>
      <c r="W8" s="150"/>
      <c r="X8" s="150"/>
      <c r="Y8" s="150"/>
      <c r="Z8" s="150"/>
      <c r="AA8" s="150"/>
      <c r="AB8" s="150"/>
      <c r="AC8" s="150"/>
      <c r="AD8" s="150"/>
      <c r="AE8" s="150"/>
    </row>
    <row r="9" spans="1:31" ht="22.5" customHeight="1" thickBot="1">
      <c r="A9" s="75">
        <v>8</v>
      </c>
      <c r="B9" s="68" t="s">
        <v>85</v>
      </c>
      <c r="C9" s="68" t="s">
        <v>78</v>
      </c>
      <c r="D9" s="93">
        <v>539</v>
      </c>
      <c r="E9" s="55"/>
      <c r="F9" s="165"/>
      <c r="G9" s="10">
        <v>12</v>
      </c>
      <c r="H9" s="146"/>
      <c r="I9" s="11" t="s">
        <v>8</v>
      </c>
      <c r="J9" s="44" t="str">
        <f>IF($B$2&lt;&gt;"",LOOKUP(G9,$A$2:$A$17,$B$19:$B$34),"")</f>
        <v>ARMAND Nicolas</v>
      </c>
      <c r="K9" s="83">
        <v>0</v>
      </c>
      <c r="L9" s="51"/>
      <c r="M9" s="15"/>
      <c r="O9" s="2" t="s">
        <v>4</v>
      </c>
      <c r="P9" s="2"/>
      <c r="Q9" s="2" t="s">
        <v>1</v>
      </c>
      <c r="R9" s="61" t="s">
        <v>2</v>
      </c>
      <c r="S9" s="2" t="s">
        <v>9</v>
      </c>
      <c r="V9" s="150"/>
      <c r="W9" s="150"/>
      <c r="X9" s="150"/>
      <c r="Y9" s="150"/>
      <c r="Z9" s="150"/>
      <c r="AA9" s="150"/>
      <c r="AB9" s="150"/>
      <c r="AC9" s="150"/>
      <c r="AD9" s="150"/>
      <c r="AE9" s="150"/>
    </row>
    <row r="10" spans="1:31" ht="22.5" customHeight="1">
      <c r="A10" s="75">
        <v>9</v>
      </c>
      <c r="B10" s="69" t="s">
        <v>88</v>
      </c>
      <c r="C10" s="69" t="s">
        <v>63</v>
      </c>
      <c r="D10" s="93">
        <v>538</v>
      </c>
      <c r="E10" s="55"/>
      <c r="F10" s="165"/>
      <c r="G10" s="10"/>
      <c r="H10" s="16"/>
      <c r="I10" s="11"/>
      <c r="J10" s="48"/>
      <c r="K10" s="84"/>
      <c r="L10" s="52"/>
      <c r="M10" s="18"/>
      <c r="O10" s="145">
        <v>6</v>
      </c>
      <c r="P10" s="11" t="s">
        <v>7</v>
      </c>
      <c r="Q10" s="47" t="str">
        <f>IF(((K8+K9)&gt;0),IF((L8+K8)&gt;(L9+K9),J8,J9),"")</f>
        <v>WINDER Stéphane</v>
      </c>
      <c r="R10" s="82">
        <v>4</v>
      </c>
      <c r="S10" s="50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20" ht="22.5" customHeight="1" thickBot="1">
      <c r="A11" s="75">
        <v>10</v>
      </c>
      <c r="B11" s="68" t="s">
        <v>89</v>
      </c>
      <c r="C11" s="68" t="s">
        <v>90</v>
      </c>
      <c r="D11" s="93">
        <v>534</v>
      </c>
      <c r="E11" s="55"/>
      <c r="F11" s="165"/>
      <c r="G11" s="10"/>
      <c r="H11" s="21"/>
      <c r="J11" s="54"/>
      <c r="K11" s="85"/>
      <c r="L11" s="81"/>
      <c r="M11" s="18"/>
      <c r="N11" s="22"/>
      <c r="O11" s="146"/>
      <c r="P11" s="11" t="s">
        <v>8</v>
      </c>
      <c r="Q11" s="44" t="str">
        <f>IF((K12+K13)&gt;0,IF((K12+L12)&gt;(K13+L13),J12,J13),"")</f>
        <v>GENRIES Olivier</v>
      </c>
      <c r="R11" s="83">
        <v>6</v>
      </c>
      <c r="S11" s="51"/>
      <c r="T11" s="15"/>
    </row>
    <row r="12" spans="1:28" ht="22.5" customHeight="1">
      <c r="A12" s="75">
        <v>11</v>
      </c>
      <c r="B12" s="68" t="s">
        <v>86</v>
      </c>
      <c r="C12" s="68" t="s">
        <v>87</v>
      </c>
      <c r="D12" s="94">
        <v>512</v>
      </c>
      <c r="E12" s="55"/>
      <c r="F12" s="165"/>
      <c r="G12" s="10">
        <v>4</v>
      </c>
      <c r="H12" s="145">
        <f>H8+1</f>
        <v>17</v>
      </c>
      <c r="I12" s="11" t="s">
        <v>7</v>
      </c>
      <c r="J12" s="47" t="str">
        <f>IF($B$2&lt;&gt;"",LOOKUP(G12,$A$2:$A$17,$B$19:$B$34),"")</f>
        <v>GENRIES Olivier</v>
      </c>
      <c r="K12" s="98">
        <v>6</v>
      </c>
      <c r="L12" s="50"/>
      <c r="M12" s="24"/>
      <c r="O12" s="21"/>
      <c r="P12" s="21"/>
      <c r="Q12" s="48" t="str">
        <f>IF(K8="","",IF(K8=K9,IF(L8&gt;L9,J8,J9),IF(K8&gt;K9,J8,J9)))</f>
        <v>WINDER Stéphane</v>
      </c>
      <c r="R12" s="84"/>
      <c r="S12" s="52"/>
      <c r="T12" s="18"/>
      <c r="V12" s="144" t="s">
        <v>10</v>
      </c>
      <c r="W12" s="144"/>
      <c r="X12" s="144"/>
      <c r="Y12" s="144"/>
      <c r="AB12" s="8"/>
    </row>
    <row r="13" spans="1:28" ht="22.5" customHeight="1" thickBot="1">
      <c r="A13" s="75">
        <v>12</v>
      </c>
      <c r="B13" s="68" t="s">
        <v>83</v>
      </c>
      <c r="C13" s="68" t="s">
        <v>37</v>
      </c>
      <c r="D13" s="93">
        <v>475</v>
      </c>
      <c r="E13" s="55"/>
      <c r="F13" s="165"/>
      <c r="G13" s="10">
        <v>13</v>
      </c>
      <c r="H13" s="146"/>
      <c r="I13" s="11" t="s">
        <v>8</v>
      </c>
      <c r="J13" s="44" t="str">
        <f>IF($B$2&lt;&gt;"",LOOKUP(G13,$A$2:$A$17,$B$19:$B$34),"")</f>
        <v> </v>
      </c>
      <c r="K13" s="83"/>
      <c r="L13" s="51"/>
      <c r="O13" s="16"/>
      <c r="P13" s="16"/>
      <c r="Q13" s="48" t="str">
        <f>IF(K12="","",IF(K12=K13,IF(L12&gt;L13,J12,J13),IF(K12&gt;K13,J12,J13)))</f>
        <v>GENRIES Olivier</v>
      </c>
      <c r="R13" s="84"/>
      <c r="S13" s="52"/>
      <c r="T13" s="18"/>
      <c r="V13" s="2" t="s">
        <v>4</v>
      </c>
      <c r="W13" s="2" t="s">
        <v>1</v>
      </c>
      <c r="X13" s="61" t="s">
        <v>2</v>
      </c>
      <c r="Y13" s="2" t="s">
        <v>9</v>
      </c>
      <c r="AB13" s="8"/>
    </row>
    <row r="14" spans="1:31" ht="22.5" customHeight="1">
      <c r="A14" s="75">
        <v>13</v>
      </c>
      <c r="B14" s="68"/>
      <c r="C14" s="68"/>
      <c r="D14" s="93"/>
      <c r="E14" s="55"/>
      <c r="F14" s="165"/>
      <c r="G14" s="10"/>
      <c r="H14" s="16"/>
      <c r="I14" s="11"/>
      <c r="J14" s="48"/>
      <c r="K14" s="84"/>
      <c r="L14" s="52"/>
      <c r="O14" s="16"/>
      <c r="P14" s="16"/>
      <c r="Q14" s="49"/>
      <c r="R14" s="84"/>
      <c r="S14" s="52"/>
      <c r="T14" s="18"/>
      <c r="V14" s="19">
        <v>6</v>
      </c>
      <c r="W14" s="47" t="str">
        <f>IF(((R10+R11)&gt;0),IF((R10+S10)&gt;(R11+S11),Q10,Q11),"")</f>
        <v>GENRIES Olivier</v>
      </c>
      <c r="X14" s="82">
        <v>5</v>
      </c>
      <c r="Y14" s="50"/>
      <c r="AB14" s="4"/>
      <c r="AC14" s="4"/>
      <c r="AD14" s="58"/>
      <c r="AE14" s="4"/>
    </row>
    <row r="15" spans="1:31" ht="22.5" customHeight="1" thickBot="1">
      <c r="A15" s="75">
        <v>14</v>
      </c>
      <c r="B15" s="70"/>
      <c r="C15" s="70"/>
      <c r="D15" s="94"/>
      <c r="E15" s="55"/>
      <c r="F15" s="165"/>
      <c r="G15" s="10"/>
      <c r="H15" s="12"/>
      <c r="I15" s="8"/>
      <c r="J15" s="54"/>
      <c r="K15" s="85"/>
      <c r="L15" s="81"/>
      <c r="O15" s="16"/>
      <c r="P15" s="16"/>
      <c r="Q15" s="49"/>
      <c r="R15" s="84"/>
      <c r="S15" s="52"/>
      <c r="T15" s="18"/>
      <c r="U15" s="26"/>
      <c r="V15" s="19">
        <f>V14+1</f>
        <v>7</v>
      </c>
      <c r="W15" s="44" t="str">
        <f>IF((R18+R19)&gt;0,IF((R18+S18)&gt;(R19+S19),Q18,Q19),"")</f>
        <v>HAUDOIN Franck</v>
      </c>
      <c r="X15" s="83">
        <v>5</v>
      </c>
      <c r="Y15" s="51" t="s">
        <v>114</v>
      </c>
      <c r="Z15" s="15"/>
      <c r="AB15" s="144" t="s">
        <v>11</v>
      </c>
      <c r="AC15" s="144"/>
      <c r="AD15" s="144"/>
      <c r="AE15" s="144"/>
    </row>
    <row r="16" spans="1:31" ht="22.5" customHeight="1">
      <c r="A16" s="75">
        <v>15</v>
      </c>
      <c r="B16" s="68"/>
      <c r="C16" s="68"/>
      <c r="D16" s="76"/>
      <c r="E16" s="55"/>
      <c r="F16" s="165"/>
      <c r="G16" s="10">
        <v>8</v>
      </c>
      <c r="H16" s="145">
        <f>H12+1</f>
        <v>18</v>
      </c>
      <c r="I16" s="11" t="s">
        <v>7</v>
      </c>
      <c r="J16" s="47" t="str">
        <f>IF($B$2&lt;&gt;"",LOOKUP(G16,$A$2:$A$17,$B$19:$B$34),"")</f>
        <v>LAFORET Olivier</v>
      </c>
      <c r="K16" s="82">
        <v>7</v>
      </c>
      <c r="L16" s="50"/>
      <c r="O16" s="16"/>
      <c r="P16" s="16"/>
      <c r="Q16" s="49"/>
      <c r="R16" s="84"/>
      <c r="S16" s="52"/>
      <c r="T16" s="18"/>
      <c r="V16" s="21"/>
      <c r="W16" s="48" t="str">
        <f>IF(R10="","",IF(R10=R11,IF(S10&gt;S11,Q10,Q11),IF(R10&gt;R11,Q10,Q11)))</f>
        <v>GENRIES Olivier</v>
      </c>
      <c r="X16" s="84"/>
      <c r="Y16" s="52"/>
      <c r="Z16" s="27"/>
      <c r="AB16" s="147"/>
      <c r="AC16" s="147"/>
      <c r="AD16" s="147"/>
      <c r="AE16" s="147"/>
    </row>
    <row r="17" spans="1:31" ht="22.5" customHeight="1" thickBot="1">
      <c r="A17" s="75">
        <v>16</v>
      </c>
      <c r="B17" s="68"/>
      <c r="C17" s="68"/>
      <c r="D17" s="76"/>
      <c r="E17" s="55"/>
      <c r="F17" s="165"/>
      <c r="G17" s="10">
        <v>9</v>
      </c>
      <c r="H17" s="146"/>
      <c r="I17" s="11" t="s">
        <v>8</v>
      </c>
      <c r="J17" s="44" t="str">
        <f>IF($B$2&lt;&gt;"",LOOKUP(G17,$A$2:$A$17,$B$19:$B$34),"")</f>
        <v>BOMMART Sylvain</v>
      </c>
      <c r="K17" s="83">
        <v>3</v>
      </c>
      <c r="L17" s="51"/>
      <c r="M17" s="15"/>
      <c r="O17" s="21"/>
      <c r="P17" s="21"/>
      <c r="Q17" s="49"/>
      <c r="R17" s="84"/>
      <c r="S17" s="52"/>
      <c r="T17" s="18"/>
      <c r="V17" s="16"/>
      <c r="W17" s="48" t="str">
        <f>IF(R18="","",IF(R18=R19,IF(S18&gt;S19,Q18,Q19),IF(R18&gt;R19,Q18,Q19)))</f>
        <v>HAUDOIN Franck</v>
      </c>
      <c r="X17" s="84"/>
      <c r="Y17" s="52"/>
      <c r="Z17" s="27"/>
      <c r="AB17" s="2" t="s">
        <v>4</v>
      </c>
      <c r="AC17" s="2" t="s">
        <v>1</v>
      </c>
      <c r="AD17" s="61" t="s">
        <v>2</v>
      </c>
      <c r="AE17" s="2" t="s">
        <v>9</v>
      </c>
    </row>
    <row r="18" spans="1:31" ht="22.5" customHeight="1">
      <c r="A18" s="77"/>
      <c r="B18" s="70"/>
      <c r="C18" s="70"/>
      <c r="D18" s="78"/>
      <c r="F18" s="165"/>
      <c r="G18" s="10"/>
      <c r="H18" s="16"/>
      <c r="I18" s="11"/>
      <c r="J18" s="48"/>
      <c r="K18" s="84"/>
      <c r="L18" s="52"/>
      <c r="M18" s="18"/>
      <c r="O18" s="145">
        <f>O10+1</f>
        <v>7</v>
      </c>
      <c r="P18" s="11" t="s">
        <v>7</v>
      </c>
      <c r="Q18" s="47" t="str">
        <f>IF(((K16+K17)&gt;0),IF((L16+K16)&gt;(L17+K17),J16,J17),"")</f>
        <v>LAFORET Olivier</v>
      </c>
      <c r="R18" s="82">
        <v>2</v>
      </c>
      <c r="S18" s="50"/>
      <c r="T18" s="24"/>
      <c r="V18" s="16"/>
      <c r="W18" s="49"/>
      <c r="X18" s="87"/>
      <c r="Y18" s="52"/>
      <c r="Z18" s="29"/>
      <c r="AB18" s="19">
        <v>7</v>
      </c>
      <c r="AC18" s="47" t="str">
        <f>IF(((X14+X15)&gt;0),IF((X14+Y14)&gt;(X15+Y15),W14,W15),"")</f>
        <v>HAUDOIN Franck</v>
      </c>
      <c r="AD18" s="82">
        <v>6</v>
      </c>
      <c r="AE18" s="50"/>
    </row>
    <row r="19" spans="1:31" ht="22.5" customHeight="1" thickBot="1">
      <c r="A19" s="2"/>
      <c r="B19" s="45" t="str">
        <f>B2&amp;" "&amp;C2</f>
        <v>HAUDOIN Franck</v>
      </c>
      <c r="F19" s="165"/>
      <c r="G19" s="10"/>
      <c r="H19" s="16"/>
      <c r="I19" s="11"/>
      <c r="J19" s="49"/>
      <c r="K19" s="84"/>
      <c r="L19" s="52"/>
      <c r="M19" s="18"/>
      <c r="N19" s="26"/>
      <c r="O19" s="146"/>
      <c r="P19" s="11" t="s">
        <v>8</v>
      </c>
      <c r="Q19" s="44" t="str">
        <f>IF((K20+K21)&gt;0,IF((K20+L20)&gt;(K21+L21),J20,J21),"")</f>
        <v>HAUDOIN Franck</v>
      </c>
      <c r="R19" s="83">
        <v>6</v>
      </c>
      <c r="S19" s="51"/>
      <c r="V19" s="16"/>
      <c r="W19" s="49"/>
      <c r="X19" s="41"/>
      <c r="Y19" s="52"/>
      <c r="Z19" s="27"/>
      <c r="AA19" s="22"/>
      <c r="AB19" s="19">
        <v>8</v>
      </c>
      <c r="AC19" s="44" t="str">
        <f>IF((X30+X31)&gt;0,IF((X30+Y30)&gt;(X31+Y31),W30,W31),"")</f>
        <v>HORNER Philippe</v>
      </c>
      <c r="AD19" s="83">
        <v>5</v>
      </c>
      <c r="AE19" s="51"/>
    </row>
    <row r="20" spans="2:29" ht="22.5" customHeight="1">
      <c r="B20" s="45" t="str">
        <f aca="true" t="shared" si="0" ref="B20:B34">B3&amp;" "&amp;C3</f>
        <v>HORNER Philippe</v>
      </c>
      <c r="C20" s="2"/>
      <c r="D20" s="2"/>
      <c r="E20" s="2"/>
      <c r="F20" s="165"/>
      <c r="G20" s="10">
        <v>1</v>
      </c>
      <c r="H20" s="145">
        <f>H16+1</f>
        <v>19</v>
      </c>
      <c r="I20" s="11" t="s">
        <v>7</v>
      </c>
      <c r="J20" s="47" t="str">
        <f>IF($B$2&lt;&gt;"",LOOKUP(G20,$A$2:$A$17,$B$19:$B$34),"")</f>
        <v>HAUDOIN Franck</v>
      </c>
      <c r="K20" s="138">
        <v>6</v>
      </c>
      <c r="L20" s="50"/>
      <c r="M20" s="24"/>
      <c r="O20" s="21"/>
      <c r="P20" s="21"/>
      <c r="Q20" s="48" t="str">
        <f>IF(K16="","",IF(K16=K17,IF(L16&gt;L17,J16,J17),IF(K16&gt;K17,J16,J17)))</f>
        <v>LAFORET Olivier</v>
      </c>
      <c r="R20" s="84"/>
      <c r="S20" s="52"/>
      <c r="V20" s="16"/>
      <c r="W20" s="49"/>
      <c r="X20" s="41"/>
      <c r="Y20" s="52"/>
      <c r="Z20" s="27"/>
      <c r="AC20" s="30"/>
    </row>
    <row r="21" spans="2:29" ht="22.5" customHeight="1" thickBot="1">
      <c r="B21" s="45" t="str">
        <f t="shared" si="0"/>
        <v>PEREIRA Vet Surcl Eric</v>
      </c>
      <c r="C21"/>
      <c r="D21" s="2"/>
      <c r="E21" s="2"/>
      <c r="F21" s="166"/>
      <c r="G21" s="10">
        <v>16</v>
      </c>
      <c r="H21" s="146"/>
      <c r="I21" s="11" t="s">
        <v>8</v>
      </c>
      <c r="J21" s="44" t="str">
        <f>IF($B$2&lt;&gt;"",LOOKUP(G21,$A$2:$A$17,$B$19:$B$34),"")</f>
        <v> </v>
      </c>
      <c r="K21" s="83"/>
      <c r="L21" s="51"/>
      <c r="O21" s="16"/>
      <c r="P21" s="16"/>
      <c r="Q21" s="48" t="str">
        <f>IF(K20="","",IF(K20=K21,IF(L20&gt;L21,J20,J21),IF(K20&gt;K21,J20,J21)))</f>
        <v>HAUDOIN Franck</v>
      </c>
      <c r="R21" s="84"/>
      <c r="S21" s="52"/>
      <c r="V21" s="21"/>
      <c r="W21" s="49"/>
      <c r="X21" s="87"/>
      <c r="Y21" s="52"/>
      <c r="Z21" s="29"/>
      <c r="AC21" s="30"/>
    </row>
    <row r="22" spans="2:26" ht="22.5" customHeight="1">
      <c r="B22" s="45" t="str">
        <f t="shared" si="0"/>
        <v>GENRIES Olivier</v>
      </c>
      <c r="C22"/>
      <c r="D22" s="2"/>
      <c r="E22" s="2"/>
      <c r="G22" s="10"/>
      <c r="H22" s="21"/>
      <c r="J22" s="48"/>
      <c r="K22" s="84"/>
      <c r="L22" s="52"/>
      <c r="O22" s="16"/>
      <c r="P22" s="16"/>
      <c r="Q22" s="49"/>
      <c r="R22" s="86"/>
      <c r="S22" s="52"/>
      <c r="V22" s="16"/>
      <c r="W22" s="49"/>
      <c r="X22" s="87"/>
      <c r="Y22" s="52"/>
      <c r="Z22" s="29"/>
    </row>
    <row r="23" spans="2:31" ht="22.5" customHeight="1" thickBot="1">
      <c r="B23" s="45" t="str">
        <f t="shared" si="0"/>
        <v>WINDER Stéphane</v>
      </c>
      <c r="C23"/>
      <c r="D23" s="2"/>
      <c r="E23" s="2"/>
      <c r="G23" s="10"/>
      <c r="H23" s="12"/>
      <c r="I23" s="8"/>
      <c r="J23" s="54"/>
      <c r="K23" s="85"/>
      <c r="L23" s="81"/>
      <c r="O23" s="16"/>
      <c r="P23" s="16"/>
      <c r="Q23" s="31"/>
      <c r="R23" s="41"/>
      <c r="S23" s="88"/>
      <c r="V23" s="16"/>
      <c r="W23" s="49"/>
      <c r="X23" s="84"/>
      <c r="Y23" s="52"/>
      <c r="Z23" s="18"/>
      <c r="AB23" s="144" t="s">
        <v>12</v>
      </c>
      <c r="AC23" s="144"/>
      <c r="AD23" s="144"/>
      <c r="AE23" s="144"/>
    </row>
    <row r="24" spans="2:31" ht="22.5" customHeight="1">
      <c r="B24" s="45" t="str">
        <f t="shared" si="0"/>
        <v>GUIGNET Patrick</v>
      </c>
      <c r="C24"/>
      <c r="D24" s="2"/>
      <c r="E24" s="2"/>
      <c r="F24" s="164" t="s">
        <v>8</v>
      </c>
      <c r="G24" s="10">
        <v>2</v>
      </c>
      <c r="H24" s="145">
        <f>H20+1</f>
        <v>20</v>
      </c>
      <c r="I24" s="11" t="s">
        <v>7</v>
      </c>
      <c r="J24" s="47" t="str">
        <f>IF($B$2&lt;&gt;"",LOOKUP(G24,$A$2:$A$17,$B$19:$B$34),"")</f>
        <v>HORNER Philippe</v>
      </c>
      <c r="K24" s="138">
        <v>6</v>
      </c>
      <c r="L24" s="50"/>
      <c r="O24" s="16"/>
      <c r="P24" s="16"/>
      <c r="Q24" s="49"/>
      <c r="R24" s="84"/>
      <c r="S24" s="52"/>
      <c r="V24" s="16"/>
      <c r="W24" s="49"/>
      <c r="X24" s="84"/>
      <c r="Y24" s="52"/>
      <c r="Z24" s="18"/>
      <c r="AB24" s="147"/>
      <c r="AC24" s="147"/>
      <c r="AD24" s="147"/>
      <c r="AE24" s="147"/>
    </row>
    <row r="25" spans="2:31" ht="22.5" customHeight="1" thickBot="1">
      <c r="B25" s="45" t="str">
        <f t="shared" si="0"/>
        <v>NIETO David</v>
      </c>
      <c r="C25"/>
      <c r="D25" s="2"/>
      <c r="E25" s="2"/>
      <c r="F25" s="165"/>
      <c r="G25" s="10">
        <v>15</v>
      </c>
      <c r="H25" s="146"/>
      <c r="I25" s="11" t="s">
        <v>8</v>
      </c>
      <c r="J25" s="44" t="str">
        <f>IF($B$2&lt;&gt;"",LOOKUP(G25,$A$2:$A$17,$B$19:$B$34),"")</f>
        <v> </v>
      </c>
      <c r="K25" s="83"/>
      <c r="L25" s="51"/>
      <c r="M25" s="15"/>
      <c r="O25" s="12"/>
      <c r="P25" s="12"/>
      <c r="Q25" s="54"/>
      <c r="R25" s="85"/>
      <c r="S25" s="81"/>
      <c r="V25" s="21"/>
      <c r="W25" s="49"/>
      <c r="X25" s="84"/>
      <c r="Y25" s="52"/>
      <c r="Z25" s="18"/>
      <c r="AB25" s="2" t="s">
        <v>4</v>
      </c>
      <c r="AC25" s="2" t="s">
        <v>1</v>
      </c>
      <c r="AD25" s="61" t="s">
        <v>2</v>
      </c>
      <c r="AE25" s="2" t="s">
        <v>9</v>
      </c>
    </row>
    <row r="26" spans="2:31" ht="22.5" customHeight="1">
      <c r="B26" s="45" t="str">
        <f t="shared" si="0"/>
        <v>LAFORET Olivier</v>
      </c>
      <c r="C26"/>
      <c r="D26" s="2"/>
      <c r="E26" s="2"/>
      <c r="F26" s="165"/>
      <c r="G26" s="10"/>
      <c r="H26" s="16"/>
      <c r="I26" s="11"/>
      <c r="J26" s="49"/>
      <c r="K26" s="84"/>
      <c r="L26" s="52"/>
      <c r="M26" s="18"/>
      <c r="O26" s="145">
        <f>O18+1</f>
        <v>8</v>
      </c>
      <c r="P26" s="11" t="s">
        <v>7</v>
      </c>
      <c r="Q26" s="47" t="str">
        <f>IF(((K24+K25)&gt;0),IF((L24+K24)&gt;(L25+K25),J24,J25),"")</f>
        <v>HORNER Philippe</v>
      </c>
      <c r="R26" s="82">
        <v>6</v>
      </c>
      <c r="S26" s="50"/>
      <c r="V26" s="21"/>
      <c r="W26" s="49"/>
      <c r="X26" s="84"/>
      <c r="Y26" s="52"/>
      <c r="Z26" s="18"/>
      <c r="AB26" s="19">
        <v>7</v>
      </c>
      <c r="AC26" s="47" t="str">
        <f>IF(((X14+X15)&gt;0),IF((X14+Y14)&gt;(X15+Y15),W15,W14),"")</f>
        <v>GENRIES Olivier</v>
      </c>
      <c r="AD26" s="82">
        <v>6</v>
      </c>
      <c r="AE26" s="50"/>
    </row>
    <row r="27" spans="2:31" ht="22.5" customHeight="1" thickBot="1">
      <c r="B27" s="45" t="str">
        <f t="shared" si="0"/>
        <v>BOMMART Sylvain</v>
      </c>
      <c r="C27"/>
      <c r="D27" s="2"/>
      <c r="E27" s="2"/>
      <c r="F27" s="165"/>
      <c r="G27" s="10"/>
      <c r="H27" s="16"/>
      <c r="I27" s="11"/>
      <c r="J27" s="54"/>
      <c r="K27" s="85"/>
      <c r="L27" s="81"/>
      <c r="M27" s="18"/>
      <c r="N27" s="26"/>
      <c r="O27" s="146"/>
      <c r="P27" s="11" t="s">
        <v>8</v>
      </c>
      <c r="Q27" s="44" t="str">
        <f>IF((K28+K29)&gt;0,IF((K28+L28)&gt;(K29+L29),J28,J29),"")</f>
        <v>LELOU Vet surcl Daniel</v>
      </c>
      <c r="R27" s="83">
        <v>0</v>
      </c>
      <c r="S27" s="51"/>
      <c r="T27" s="15"/>
      <c r="V27" s="21"/>
      <c r="W27" s="49"/>
      <c r="X27" s="84"/>
      <c r="Y27" s="52"/>
      <c r="Z27" s="18"/>
      <c r="AA27" s="22"/>
      <c r="AB27" s="19">
        <v>8</v>
      </c>
      <c r="AC27" s="44" t="str">
        <f>IF((X30+X31)&gt;0,IF((X30+Y30)&gt;(X31+Y31),W31,W30),"")</f>
        <v>PEREIRA Vet Surcl Eric</v>
      </c>
      <c r="AD27" s="83">
        <v>2</v>
      </c>
      <c r="AE27" s="51"/>
    </row>
    <row r="28" spans="2:29" ht="22.5" customHeight="1">
      <c r="B28" s="45" t="str">
        <f t="shared" si="0"/>
        <v>LELOU Vet surcl Daniel</v>
      </c>
      <c r="C28"/>
      <c r="D28" s="2"/>
      <c r="E28" s="2"/>
      <c r="F28" s="165"/>
      <c r="G28" s="10">
        <v>7</v>
      </c>
      <c r="H28" s="145">
        <f>H24+1</f>
        <v>21</v>
      </c>
      <c r="I28" s="11" t="s">
        <v>7</v>
      </c>
      <c r="J28" s="47" t="str">
        <f>IF($B$2&lt;&gt;"",LOOKUP(G28,$A$2:$A$17,$B$19:$B$34),"")</f>
        <v>NIETO David</v>
      </c>
      <c r="K28" s="82">
        <v>3</v>
      </c>
      <c r="L28" s="50"/>
      <c r="M28" s="24"/>
      <c r="O28" s="21"/>
      <c r="P28" s="21"/>
      <c r="Q28" s="48" t="str">
        <f>IF(K24="","",IF(K24=K25,IF(L24&gt;L25,J24,J25),IF(K24&gt;K25,J24,J25)))</f>
        <v>HORNER Philippe</v>
      </c>
      <c r="R28" s="84"/>
      <c r="S28" s="52"/>
      <c r="T28" s="18"/>
      <c r="V28" s="21"/>
      <c r="W28" s="49"/>
      <c r="X28" s="84"/>
      <c r="Y28" s="52"/>
      <c r="Z28" s="18"/>
      <c r="AC28" s="30"/>
    </row>
    <row r="29" spans="2:29" ht="22.5" customHeight="1" thickBot="1">
      <c r="B29" s="45" t="str">
        <f t="shared" si="0"/>
        <v>SIMON  Fabien</v>
      </c>
      <c r="C29"/>
      <c r="D29" s="2"/>
      <c r="E29" s="2"/>
      <c r="F29" s="165"/>
      <c r="G29" s="10">
        <v>10</v>
      </c>
      <c r="H29" s="146"/>
      <c r="I29" s="11" t="s">
        <v>8</v>
      </c>
      <c r="J29" s="44" t="str">
        <f>IF($B$2&lt;&gt;"",LOOKUP(G29,$A$2:$A$17,$B$19:$B$34),"")</f>
        <v>LELOU Vet surcl Daniel</v>
      </c>
      <c r="K29" s="83">
        <v>7</v>
      </c>
      <c r="L29" s="51"/>
      <c r="O29" s="16"/>
      <c r="P29" s="16"/>
      <c r="Q29" s="48" t="str">
        <f>IF(K28="","",IF(K28=K29,IF(L28&gt;L29,J28,J29),IF(K28&gt;K29,J28,J29)))</f>
        <v>LELOU Vet surcl Daniel</v>
      </c>
      <c r="R29" s="84"/>
      <c r="S29" s="52"/>
      <c r="T29" s="18"/>
      <c r="V29" s="16"/>
      <c r="W29" s="49"/>
      <c r="X29" s="84"/>
      <c r="Y29" s="52"/>
      <c r="Z29" s="18"/>
      <c r="AC29" s="30"/>
    </row>
    <row r="30" spans="2:29" ht="22.5" customHeight="1">
      <c r="B30" s="45" t="str">
        <f t="shared" si="0"/>
        <v>ARMAND Nicolas</v>
      </c>
      <c r="C30"/>
      <c r="D30" s="2"/>
      <c r="E30" s="2"/>
      <c r="F30" s="165"/>
      <c r="G30" s="10"/>
      <c r="H30" s="16"/>
      <c r="I30" s="11"/>
      <c r="J30" s="49"/>
      <c r="K30" s="84"/>
      <c r="L30" s="52"/>
      <c r="O30" s="16"/>
      <c r="P30" s="16"/>
      <c r="Q30" s="49"/>
      <c r="R30" s="84"/>
      <c r="S30" s="52"/>
      <c r="T30" s="18"/>
      <c r="V30" s="19">
        <f>V15+1</f>
        <v>8</v>
      </c>
      <c r="W30" s="47" t="str">
        <f>IF(((R26+R27)&gt;0),IF((R26+S26)&gt;(R27+S27),Q26,Q27),"")</f>
        <v>HORNER Philippe</v>
      </c>
      <c r="X30" s="82">
        <v>6</v>
      </c>
      <c r="Y30" s="50"/>
      <c r="Z30" s="24"/>
      <c r="AC30" s="32"/>
    </row>
    <row r="31" spans="2:29" ht="22.5" customHeight="1" thickBot="1">
      <c r="B31" s="45" t="str">
        <f>B14&amp;" "&amp;C14</f>
        <v> </v>
      </c>
      <c r="C31"/>
      <c r="D31" s="2"/>
      <c r="E31" s="2"/>
      <c r="F31" s="165"/>
      <c r="G31" s="10"/>
      <c r="H31" s="12"/>
      <c r="I31" s="8"/>
      <c r="J31" s="54"/>
      <c r="K31" s="85"/>
      <c r="L31" s="81"/>
      <c r="O31" s="16"/>
      <c r="P31" s="16"/>
      <c r="Q31" s="49"/>
      <c r="R31" s="84"/>
      <c r="S31" s="52"/>
      <c r="T31" s="18"/>
      <c r="U31" s="26"/>
      <c r="V31" s="19">
        <f>V30+1</f>
        <v>9</v>
      </c>
      <c r="W31" s="44" t="str">
        <f>IF((R34+R35)&gt;0,IF((R34+S34)&gt;(R35+S35),Q34,Q35),"")</f>
        <v>PEREIRA Vet Surcl Eric</v>
      </c>
      <c r="X31" s="83">
        <v>2</v>
      </c>
      <c r="Y31" s="51"/>
      <c r="AC31" s="32"/>
    </row>
    <row r="32" spans="2:29" ht="22.5" customHeight="1">
      <c r="B32" s="45" t="str">
        <f t="shared" si="0"/>
        <v> </v>
      </c>
      <c r="C32"/>
      <c r="D32" s="2"/>
      <c r="E32" s="2"/>
      <c r="F32" s="165"/>
      <c r="G32" s="10">
        <v>3</v>
      </c>
      <c r="H32" s="145">
        <f>H28+1</f>
        <v>22</v>
      </c>
      <c r="I32" s="11" t="s">
        <v>7</v>
      </c>
      <c r="J32" s="47" t="str">
        <f>IF($B$2&lt;&gt;"",LOOKUP(G32,$A$2:$A$17,$B$19:$B$34),"")</f>
        <v>PEREIRA Vet Surcl Eric</v>
      </c>
      <c r="K32" s="82">
        <v>6</v>
      </c>
      <c r="L32" s="50"/>
      <c r="O32" s="16"/>
      <c r="P32" s="16"/>
      <c r="Q32" s="49"/>
      <c r="R32" s="84"/>
      <c r="S32" s="52"/>
      <c r="T32" s="18"/>
      <c r="W32" s="30"/>
      <c r="AC32" s="32"/>
    </row>
    <row r="33" spans="2:29" ht="22.5" customHeight="1" thickBot="1">
      <c r="B33" s="45" t="str">
        <f t="shared" si="0"/>
        <v> </v>
      </c>
      <c r="C33"/>
      <c r="D33" s="2"/>
      <c r="E33" s="2"/>
      <c r="F33" s="165"/>
      <c r="G33" s="10">
        <v>14</v>
      </c>
      <c r="H33" s="146"/>
      <c r="I33" s="11" t="s">
        <v>8</v>
      </c>
      <c r="J33" s="44" t="str">
        <f>IF($B$2&lt;&gt;"",LOOKUP(G33,$A$2:$A$17,$B$19:$B$34),"")</f>
        <v> </v>
      </c>
      <c r="K33" s="83"/>
      <c r="L33" s="51"/>
      <c r="M33" s="15"/>
      <c r="O33" s="21"/>
      <c r="P33" s="21"/>
      <c r="Q33" s="49"/>
      <c r="R33" s="84"/>
      <c r="S33" s="52"/>
      <c r="T33" s="18"/>
      <c r="V33" s="8"/>
      <c r="W33" s="30"/>
      <c r="AC33" s="32"/>
    </row>
    <row r="34" spans="2:31" ht="22.5" customHeight="1">
      <c r="B34" s="45" t="str">
        <f t="shared" si="0"/>
        <v> </v>
      </c>
      <c r="C34"/>
      <c r="D34" s="2"/>
      <c r="E34" s="2"/>
      <c r="F34" s="165"/>
      <c r="G34" s="10"/>
      <c r="H34" s="16"/>
      <c r="I34" s="11"/>
      <c r="J34" s="49"/>
      <c r="K34" s="84"/>
      <c r="L34" s="52"/>
      <c r="M34" s="18"/>
      <c r="O34" s="145">
        <f>O26+1</f>
        <v>9</v>
      </c>
      <c r="P34" s="11" t="s">
        <v>7</v>
      </c>
      <c r="Q34" s="47" t="str">
        <f>IF(((K32+K33)&gt;0),IF((L32+K32)&gt;(L33+K33),J32,J33),"")</f>
        <v>PEREIRA Vet Surcl Eric</v>
      </c>
      <c r="R34" s="82">
        <v>7</v>
      </c>
      <c r="S34" s="50"/>
      <c r="T34" s="24"/>
      <c r="V34" s="9"/>
      <c r="W34" s="9"/>
      <c r="X34" s="10"/>
      <c r="Y34" s="9"/>
      <c r="Z34" s="9"/>
      <c r="AA34" s="9"/>
      <c r="AB34" s="9"/>
      <c r="AC34" s="9"/>
      <c r="AD34" s="10"/>
      <c r="AE34" s="9"/>
    </row>
    <row r="35" spans="2:29" ht="22.5" customHeight="1" thickBot="1">
      <c r="B35" s="57"/>
      <c r="C35"/>
      <c r="D35" s="2"/>
      <c r="E35" s="2"/>
      <c r="F35" s="165"/>
      <c r="G35" s="10"/>
      <c r="H35" s="16"/>
      <c r="I35" s="11"/>
      <c r="J35" s="54"/>
      <c r="K35" s="85"/>
      <c r="L35" s="81"/>
      <c r="M35" s="18"/>
      <c r="N35" s="26"/>
      <c r="O35" s="146"/>
      <c r="P35" s="11" t="s">
        <v>8</v>
      </c>
      <c r="Q35" s="44" t="str">
        <f>IF((K36+K37)&gt;0,IF((K36+L36)&gt;(K37+L37),J36,J37),"")</f>
        <v>GUIGNET Patrick</v>
      </c>
      <c r="R35" s="83">
        <v>3</v>
      </c>
      <c r="S35" s="51"/>
      <c r="V35" s="8"/>
      <c r="AC35" s="32"/>
    </row>
    <row r="36" spans="2:29" ht="22.5" customHeight="1">
      <c r="B36" s="57"/>
      <c r="C36"/>
      <c r="D36" s="2"/>
      <c r="E36" s="2"/>
      <c r="F36" s="165"/>
      <c r="G36" s="10">
        <v>6</v>
      </c>
      <c r="H36" s="145">
        <f>H32+1</f>
        <v>23</v>
      </c>
      <c r="I36" s="11" t="s">
        <v>7</v>
      </c>
      <c r="J36" s="47" t="str">
        <f>IF($B$2&lt;&gt;"",LOOKUP(G36,$A$2:$A$17,$B$19:$B$34),"")</f>
        <v>GUIGNET Patrick</v>
      </c>
      <c r="K36" s="82">
        <v>6</v>
      </c>
      <c r="L36" s="50"/>
      <c r="M36" s="24"/>
      <c r="Q36" s="30" t="str">
        <f>IF(K32="","",IF(K32=K33,IF(L32&gt;L33,J32,J33),IF(K32&gt;K33,J32,J33)))</f>
        <v>PEREIRA Vet Surcl Eric</v>
      </c>
      <c r="S36" s="5"/>
      <c r="V36" s="8"/>
      <c r="AC36" s="32"/>
    </row>
    <row r="37" spans="4:29" ht="22.5" customHeight="1" thickBot="1">
      <c r="D37" s="2"/>
      <c r="E37" s="2"/>
      <c r="F37" s="166"/>
      <c r="G37" s="10">
        <v>11</v>
      </c>
      <c r="H37" s="146"/>
      <c r="I37" s="11" t="s">
        <v>8</v>
      </c>
      <c r="J37" s="44" t="str">
        <f>IF($B$2&lt;&gt;"",LOOKUP(G37,$A$2:$A$17,$B$19:$B$34),"")</f>
        <v>SIMON  Fabien</v>
      </c>
      <c r="K37" s="83">
        <v>0</v>
      </c>
      <c r="L37" s="51"/>
      <c r="O37" s="8"/>
      <c r="P37" s="8"/>
      <c r="Q37" s="30" t="str">
        <f>IF(K36="","",IF(K36=K37,IF(L36&gt;L37,J36,J37),IF(K36&gt;K37,J36,J37)))</f>
        <v>GUIGNET Patrick</v>
      </c>
      <c r="S37" s="5"/>
      <c r="V37" s="8"/>
      <c r="AC37" s="32"/>
    </row>
    <row r="38" spans="4:29" ht="22.5" customHeight="1" thickBot="1">
      <c r="D38" s="2"/>
      <c r="E38" s="2"/>
      <c r="G38" s="10"/>
      <c r="H38" s="8"/>
      <c r="I38" s="11"/>
      <c r="J38" s="30"/>
      <c r="O38" s="4"/>
      <c r="P38" s="4"/>
      <c r="Q38" s="4"/>
      <c r="R38" s="58"/>
      <c r="S38" s="4"/>
      <c r="V38" s="151" t="str">
        <f>IF(AD$18="","",IF(AD$18=AD$19,IF(AE$18&gt;AE$19,AC$18,AC$19),IF(AD$18&gt;AD$19,AC$18,AC$19)))</f>
        <v>HAUDOIN Franck</v>
      </c>
      <c r="W38" s="152"/>
      <c r="X38" s="152"/>
      <c r="Y38" s="153"/>
      <c r="AC38" s="32"/>
    </row>
    <row r="39" spans="4:28" ht="22.5" customHeight="1" thickBot="1">
      <c r="D39" s="2"/>
      <c r="E39" s="2"/>
      <c r="G39" s="10"/>
      <c r="H39" s="8"/>
      <c r="I39" s="11"/>
      <c r="J39" s="30"/>
      <c r="O39" s="151" t="str">
        <f>IF(AD$18="","",IF(AD$18=AD$19,IF(AE$18&lt;AE$19,AC$18,AC$19),IF(AD$18&lt;AD$19,AC$18,AC$19)))</f>
        <v>HORNER Philippe</v>
      </c>
      <c r="P39" s="152"/>
      <c r="Q39" s="152"/>
      <c r="R39" s="152"/>
      <c r="S39" s="153"/>
      <c r="V39" s="154"/>
      <c r="W39" s="155"/>
      <c r="X39" s="155"/>
      <c r="Y39" s="156"/>
      <c r="AB39" s="8"/>
    </row>
    <row r="40" spans="4:31" ht="22.5" customHeight="1">
      <c r="D40" s="2"/>
      <c r="E40" s="2"/>
      <c r="G40" s="10"/>
      <c r="H40" s="8"/>
      <c r="I40" s="11"/>
      <c r="O40" s="154"/>
      <c r="P40" s="155"/>
      <c r="Q40" s="155"/>
      <c r="R40" s="155"/>
      <c r="S40" s="156"/>
      <c r="V40" s="33"/>
      <c r="Y40" s="34"/>
      <c r="AB40" s="151" t="str">
        <f>IF(AD$26="","",IF(AD$26=AD$27,IF(AE$26&gt;AE$27,AC$26,AC$27),IF(AD$26&gt;AD$27,AC$26,AC$27)))</f>
        <v>GENRIES Olivier</v>
      </c>
      <c r="AC40" s="152"/>
      <c r="AD40" s="152"/>
      <c r="AE40" s="153"/>
    </row>
    <row r="41" spans="4:31" ht="22.5" customHeight="1" thickBot="1">
      <c r="D41" s="2"/>
      <c r="E41" s="2"/>
      <c r="G41" s="10"/>
      <c r="H41" s="8"/>
      <c r="I41" s="11"/>
      <c r="O41" s="35"/>
      <c r="P41" s="39"/>
      <c r="Q41" s="36"/>
      <c r="R41" s="62"/>
      <c r="S41" s="99"/>
      <c r="V41" s="38"/>
      <c r="W41" s="36"/>
      <c r="X41" s="63"/>
      <c r="Y41" s="37"/>
      <c r="AB41" s="167"/>
      <c r="AC41" s="168"/>
      <c r="AD41" s="168"/>
      <c r="AE41" s="169"/>
    </row>
    <row r="42" spans="4:31" ht="22.5" customHeight="1">
      <c r="D42" s="2"/>
      <c r="E42" s="2"/>
      <c r="H42" s="8"/>
      <c r="I42" s="11"/>
      <c r="O42" s="8"/>
      <c r="P42" s="8"/>
      <c r="Q42" s="148" t="s">
        <v>13</v>
      </c>
      <c r="R42" s="148"/>
      <c r="S42" s="148"/>
      <c r="V42" s="149" t="s">
        <v>14</v>
      </c>
      <c r="W42" s="149"/>
      <c r="X42" s="149"/>
      <c r="Y42" s="149"/>
      <c r="AB42" s="149" t="s">
        <v>15</v>
      </c>
      <c r="AC42" s="149"/>
      <c r="AD42" s="149"/>
      <c r="AE42" s="149"/>
    </row>
    <row r="43" spans="4:31" ht="22.5" customHeight="1">
      <c r="D43" s="2"/>
      <c r="E43" s="2"/>
      <c r="H43" s="8"/>
      <c r="I43" s="11"/>
      <c r="O43" s="8"/>
      <c r="P43" s="8"/>
      <c r="Q43" s="148"/>
      <c r="R43" s="148"/>
      <c r="S43" s="148"/>
      <c r="V43" s="148"/>
      <c r="W43" s="148"/>
      <c r="X43" s="148"/>
      <c r="Y43" s="148"/>
      <c r="AB43" s="148"/>
      <c r="AC43" s="148"/>
      <c r="AD43" s="148"/>
      <c r="AE43" s="148"/>
    </row>
    <row r="44" spans="4:22" ht="22.5" customHeight="1">
      <c r="D44" s="2"/>
      <c r="E44" s="2"/>
      <c r="O44" s="8"/>
      <c r="P44" s="8"/>
      <c r="V44" s="8"/>
    </row>
    <row r="45" spans="4:22" ht="22.5" customHeight="1">
      <c r="D45" s="2"/>
      <c r="E45" s="2"/>
      <c r="O45" s="8"/>
      <c r="P45" s="8"/>
      <c r="V45" s="8"/>
    </row>
    <row r="46" spans="4:16" ht="22.5" customHeight="1">
      <c r="D46" s="2"/>
      <c r="E46" s="2"/>
      <c r="O46" s="8"/>
      <c r="P46" s="8"/>
    </row>
    <row r="47" spans="4:22" ht="22.5" customHeight="1">
      <c r="D47" s="2"/>
      <c r="E47" s="2"/>
      <c r="O47" s="8"/>
      <c r="P47" s="8"/>
      <c r="V47" s="8"/>
    </row>
    <row r="48" spans="4:25" ht="22.5" customHeight="1">
      <c r="D48" s="2"/>
      <c r="E48" s="2"/>
      <c r="O48" s="8"/>
      <c r="P48" s="8"/>
      <c r="V48" s="8"/>
      <c r="W48" s="8"/>
      <c r="X48" s="59"/>
      <c r="Y48" s="8"/>
    </row>
    <row r="49" spans="4:22" ht="22.5" customHeight="1">
      <c r="D49" s="2"/>
      <c r="E49" s="2"/>
      <c r="V49" s="8"/>
    </row>
    <row r="50" spans="4:25" ht="22.5" customHeight="1">
      <c r="D50" s="2"/>
      <c r="E50" s="2"/>
      <c r="V50" s="4"/>
      <c r="W50" s="4"/>
      <c r="X50" s="58"/>
      <c r="Y50" s="4"/>
    </row>
    <row r="51" spans="4:22" ht="22.5" customHeight="1">
      <c r="D51" s="2"/>
      <c r="E51" s="2"/>
      <c r="V51" s="8"/>
    </row>
    <row r="52" spans="4:25" ht="22.5" customHeight="1">
      <c r="D52" s="2"/>
      <c r="E52" s="2"/>
      <c r="V52" s="8"/>
      <c r="W52" s="8"/>
      <c r="X52" s="59"/>
      <c r="Y52" s="8"/>
    </row>
    <row r="53" spans="4:22" ht="22.5" customHeight="1">
      <c r="D53" s="2"/>
      <c r="E53" s="2"/>
      <c r="V53" s="8"/>
    </row>
    <row r="54" spans="4:22" ht="22.5" customHeight="1">
      <c r="D54" s="2"/>
      <c r="E54" s="2"/>
      <c r="V54" s="8"/>
    </row>
    <row r="55" spans="4:22" ht="22.5" customHeight="1">
      <c r="D55" s="2"/>
      <c r="E55" s="2"/>
      <c r="V55" s="8"/>
    </row>
    <row r="56" spans="4:22" ht="22.5" customHeight="1">
      <c r="D56" s="2"/>
      <c r="E56" s="2"/>
      <c r="V56" s="8"/>
    </row>
    <row r="57" spans="4:22" ht="22.5" customHeight="1">
      <c r="D57" s="2"/>
      <c r="E57" s="2"/>
      <c r="V57" s="8"/>
    </row>
    <row r="58" spans="4:22" ht="22.5" customHeight="1">
      <c r="D58" s="2"/>
      <c r="E58" s="2"/>
      <c r="V58" s="8"/>
    </row>
    <row r="59" spans="4:26" ht="22.5" customHeight="1">
      <c r="D59" s="2"/>
      <c r="E59" s="2"/>
      <c r="V59" s="40"/>
      <c r="W59" s="40"/>
      <c r="X59" s="42"/>
      <c r="Y59" s="40"/>
      <c r="Z59" s="40"/>
    </row>
    <row r="60" spans="4:26" ht="22.5" customHeight="1">
      <c r="D60" s="2"/>
      <c r="E60" s="2"/>
      <c r="V60" s="40"/>
      <c r="W60" s="40"/>
      <c r="X60" s="42"/>
      <c r="Y60" s="40"/>
      <c r="Z60" s="40"/>
    </row>
    <row r="61" spans="4:31" ht="22.5" customHeight="1">
      <c r="D61" s="2"/>
      <c r="E61" s="2"/>
      <c r="AE61" s="8"/>
    </row>
    <row r="62" spans="4:5" ht="22.5" customHeight="1">
      <c r="D62" s="2"/>
      <c r="E62" s="2"/>
    </row>
    <row r="63" spans="4:5" ht="22.5" customHeight="1">
      <c r="D63" s="2"/>
      <c r="E63" s="2"/>
    </row>
    <row r="64" spans="4:5" ht="22.5" customHeight="1">
      <c r="D64" s="2"/>
      <c r="E64" s="2"/>
    </row>
    <row r="65" spans="4:5" ht="22.5" customHeight="1">
      <c r="D65" s="2"/>
      <c r="E65" s="2"/>
    </row>
    <row r="66" spans="4:5" ht="22.5" customHeight="1">
      <c r="D66" s="2"/>
      <c r="E66" s="2"/>
    </row>
    <row r="67" spans="4:5" ht="22.5" customHeight="1">
      <c r="D67" s="2"/>
      <c r="E67" s="2"/>
    </row>
    <row r="68" spans="4:5" ht="22.5" customHeight="1">
      <c r="D68" s="2"/>
      <c r="E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16.5" customHeight="1">
      <c r="A91" s="2"/>
    </row>
    <row r="92" ht="16.5" customHeight="1">
      <c r="A92" s="2"/>
    </row>
    <row r="93" ht="16.5" customHeight="1">
      <c r="A93" s="2"/>
    </row>
    <row r="94" ht="16.5" customHeight="1">
      <c r="A94" s="2"/>
    </row>
    <row r="95" spans="1:31" ht="16.5" customHeight="1">
      <c r="A95" s="2"/>
      <c r="AA95" s="40"/>
      <c r="AB95" s="40"/>
      <c r="AC95" s="40"/>
      <c r="AD95" s="42"/>
      <c r="AE95" s="41"/>
    </row>
    <row r="96" spans="1:31" ht="16.5" customHeight="1">
      <c r="A96" s="2"/>
      <c r="AA96" s="40"/>
      <c r="AB96" s="40"/>
      <c r="AC96" s="40"/>
      <c r="AD96" s="42"/>
      <c r="AE96" s="40"/>
    </row>
    <row r="97" ht="16.5" customHeight="1">
      <c r="A97" s="2"/>
    </row>
    <row r="98" ht="16.5" customHeight="1">
      <c r="A98" s="2"/>
    </row>
    <row r="99" ht="16.5" customHeight="1">
      <c r="A99" s="2"/>
    </row>
    <row r="100" ht="16.5" customHeight="1">
      <c r="A100" s="2"/>
    </row>
    <row r="101" ht="16.5" customHeight="1">
      <c r="A101" s="2"/>
    </row>
    <row r="102" ht="16.5" customHeight="1">
      <c r="A102" s="2"/>
    </row>
    <row r="103" ht="16.5" customHeight="1">
      <c r="A103" s="2"/>
    </row>
    <row r="104" ht="16.5" customHeight="1">
      <c r="A104" s="2"/>
    </row>
    <row r="105" ht="16.5" customHeight="1">
      <c r="A105" s="2"/>
    </row>
    <row r="106" ht="16.5" customHeight="1">
      <c r="A106" s="2"/>
    </row>
    <row r="107" ht="16.5" customHeight="1">
      <c r="A107" s="2"/>
    </row>
    <row r="108" ht="16.5" customHeight="1">
      <c r="A108" s="2"/>
    </row>
    <row r="109" ht="16.5" customHeight="1">
      <c r="A109" s="2"/>
    </row>
    <row r="110" ht="16.5" customHeight="1">
      <c r="A110" s="2"/>
    </row>
    <row r="111" ht="16.5" customHeight="1">
      <c r="A111" s="2"/>
    </row>
    <row r="112" ht="16.5" customHeight="1">
      <c r="A112" s="2"/>
    </row>
    <row r="113" ht="16.5" customHeight="1">
      <c r="A113" s="2"/>
    </row>
    <row r="114" ht="16.5" customHeight="1">
      <c r="A114" s="2"/>
    </row>
    <row r="115" ht="16.5" customHeight="1">
      <c r="A115" s="2"/>
    </row>
    <row r="116" ht="16.5" customHeight="1">
      <c r="A116" s="2"/>
    </row>
    <row r="117" ht="16.5" customHeight="1">
      <c r="A117" s="2"/>
    </row>
    <row r="118" ht="16.5" customHeight="1">
      <c r="A118" s="2"/>
    </row>
    <row r="119" ht="16.5" customHeight="1">
      <c r="A119" s="2"/>
    </row>
    <row r="120" ht="16.5" customHeight="1">
      <c r="A120" s="2"/>
    </row>
    <row r="121" ht="16.5" customHeight="1">
      <c r="A121" s="2"/>
    </row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29">
    <mergeCell ref="H12:H13"/>
    <mergeCell ref="F24:F37"/>
    <mergeCell ref="H24:H25"/>
    <mergeCell ref="H28:H29"/>
    <mergeCell ref="H32:H33"/>
    <mergeCell ref="H36:H37"/>
    <mergeCell ref="F8:F21"/>
    <mergeCell ref="H16:H17"/>
    <mergeCell ref="H20:H21"/>
    <mergeCell ref="O39:S40"/>
    <mergeCell ref="H6:L6"/>
    <mergeCell ref="O8:S8"/>
    <mergeCell ref="O10:O11"/>
    <mergeCell ref="V4:AD7"/>
    <mergeCell ref="O18:O19"/>
    <mergeCell ref="O26:O27"/>
    <mergeCell ref="AB16:AE16"/>
    <mergeCell ref="AB23:AE23"/>
    <mergeCell ref="H8:H9"/>
    <mergeCell ref="AB40:AE41"/>
    <mergeCell ref="O34:O35"/>
    <mergeCell ref="V8:AE9"/>
    <mergeCell ref="V12:Y12"/>
    <mergeCell ref="AB15:AE15"/>
    <mergeCell ref="Q42:S43"/>
    <mergeCell ref="V42:Y43"/>
    <mergeCell ref="AB42:AE43"/>
    <mergeCell ref="AB24:AE24"/>
    <mergeCell ref="V38:Y39"/>
  </mergeCells>
  <printOptions/>
  <pageMargins left="0.22" right="0" top="0" bottom="0" header="0" footer="0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80" zoomScaleNormal="80" zoomScaleSheetLayoutView="55" zoomScalePageLayoutView="0" workbookViewId="0" topLeftCell="C22">
      <selection activeCell="V20" sqref="V20"/>
    </sheetView>
  </sheetViews>
  <sheetFormatPr defaultColWidth="11.421875" defaultRowHeight="12.75"/>
  <cols>
    <col min="1" max="1" width="7.28125" style="0" customWidth="1"/>
    <col min="2" max="2" width="27.57421875" style="57" customWidth="1"/>
    <col min="3" max="3" width="15.28125" style="0" customWidth="1"/>
    <col min="4" max="4" width="9.8515625" style="0" customWidth="1"/>
    <col min="5" max="5" width="4.7109375" style="0" customWidth="1"/>
    <col min="6" max="6" width="7.00390625" style="0" customWidth="1"/>
    <col min="7" max="7" width="3.00390625" style="0" customWidth="1"/>
    <col min="8" max="8" width="29.28125" style="0" customWidth="1"/>
    <col min="9" max="9" width="8.7109375" style="64" customWidth="1"/>
    <col min="10" max="10" width="6.421875" style="0" customWidth="1"/>
    <col min="11" max="12" width="1.7109375" style="0" customWidth="1"/>
    <col min="13" max="13" width="5.28125" style="0" customWidth="1"/>
    <col min="14" max="14" width="29.28125" style="0" customWidth="1"/>
    <col min="15" max="15" width="8.7109375" style="64" customWidth="1"/>
    <col min="16" max="16" width="6.421875" style="0" customWidth="1"/>
    <col min="17" max="18" width="1.7109375" style="0" customWidth="1"/>
    <col min="19" max="19" width="6.00390625" style="0" customWidth="1"/>
    <col min="20" max="20" width="29.28125" style="0" customWidth="1"/>
    <col min="21" max="21" width="8.7109375" style="64" customWidth="1"/>
    <col min="22" max="22" width="6.421875" style="0" customWidth="1"/>
  </cols>
  <sheetData>
    <row r="1" spans="1:22" ht="22.5" customHeight="1">
      <c r="A1" s="46" t="s">
        <v>0</v>
      </c>
      <c r="B1" s="46" t="s">
        <v>17</v>
      </c>
      <c r="C1" s="46" t="s">
        <v>18</v>
      </c>
      <c r="D1" s="46" t="s">
        <v>2</v>
      </c>
      <c r="E1" s="5"/>
      <c r="F1" s="4"/>
      <c r="G1" s="4"/>
      <c r="H1" s="4"/>
      <c r="I1" s="58"/>
      <c r="J1" s="4"/>
      <c r="K1" s="5"/>
      <c r="L1" s="5"/>
      <c r="M1" s="4"/>
      <c r="N1" s="4"/>
      <c r="O1" s="58"/>
      <c r="P1" s="4"/>
      <c r="Q1" s="5"/>
      <c r="R1" s="5"/>
      <c r="S1" s="4"/>
      <c r="T1" s="4"/>
      <c r="U1" s="58"/>
      <c r="V1" s="4"/>
    </row>
    <row r="2" spans="1:22" ht="22.5" customHeight="1">
      <c r="A2" s="71">
        <v>1</v>
      </c>
      <c r="B2" s="67" t="s">
        <v>97</v>
      </c>
      <c r="C2" s="67" t="s">
        <v>98</v>
      </c>
      <c r="D2" s="95">
        <v>561</v>
      </c>
      <c r="E2" s="5"/>
      <c r="F2" s="8"/>
      <c r="G2" s="8"/>
      <c r="H2" s="8"/>
      <c r="I2" s="59"/>
      <c r="J2" s="8"/>
      <c r="K2" s="5"/>
      <c r="L2" s="5"/>
      <c r="M2" s="5"/>
      <c r="N2" s="9"/>
      <c r="O2" s="10"/>
      <c r="P2" s="9"/>
      <c r="Q2" s="9"/>
      <c r="R2" s="9"/>
      <c r="S2" s="9"/>
      <c r="T2" s="9"/>
      <c r="U2" s="10"/>
      <c r="V2" s="9"/>
    </row>
    <row r="3" spans="1:22" ht="22.5" customHeight="1">
      <c r="A3" s="72">
        <v>2</v>
      </c>
      <c r="B3" s="68" t="s">
        <v>95</v>
      </c>
      <c r="C3" s="68" t="s">
        <v>25</v>
      </c>
      <c r="D3" s="96">
        <v>553</v>
      </c>
      <c r="E3" s="5"/>
      <c r="F3" s="4"/>
      <c r="G3" s="4"/>
      <c r="H3" s="4"/>
      <c r="I3" s="58"/>
      <c r="J3" s="4"/>
      <c r="K3" s="5"/>
      <c r="L3" s="5"/>
      <c r="M3" s="150" t="s">
        <v>23</v>
      </c>
      <c r="N3" s="150"/>
      <c r="O3" s="150"/>
      <c r="P3" s="150"/>
      <c r="Q3" s="150"/>
      <c r="R3" s="150"/>
      <c r="S3" s="150"/>
      <c r="T3" s="150"/>
      <c r="U3" s="150"/>
      <c r="V3" s="66"/>
    </row>
    <row r="4" spans="1:22" ht="22.5" customHeight="1">
      <c r="A4" s="72">
        <v>3</v>
      </c>
      <c r="B4" s="68" t="s">
        <v>92</v>
      </c>
      <c r="C4" s="68" t="s">
        <v>93</v>
      </c>
      <c r="D4" s="96">
        <v>549</v>
      </c>
      <c r="E4" s="5"/>
      <c r="F4" s="8"/>
      <c r="G4" s="8"/>
      <c r="H4" s="5"/>
      <c r="I4" s="60"/>
      <c r="J4" s="5"/>
      <c r="K4" s="5"/>
      <c r="L4" s="5"/>
      <c r="M4" s="150"/>
      <c r="N4" s="150"/>
      <c r="O4" s="150"/>
      <c r="P4" s="150"/>
      <c r="Q4" s="150"/>
      <c r="R4" s="150"/>
      <c r="S4" s="150"/>
      <c r="T4" s="150"/>
      <c r="U4" s="150"/>
      <c r="V4" s="66"/>
    </row>
    <row r="5" spans="1:22" ht="22.5" customHeight="1">
      <c r="A5" s="72">
        <v>4</v>
      </c>
      <c r="B5" s="68" t="s">
        <v>94</v>
      </c>
      <c r="C5" s="68" t="s">
        <v>31</v>
      </c>
      <c r="D5" s="96">
        <v>534</v>
      </c>
      <c r="E5" s="5"/>
      <c r="F5" s="8"/>
      <c r="G5" s="8"/>
      <c r="H5" s="5"/>
      <c r="I5" s="60"/>
      <c r="J5" s="5"/>
      <c r="K5" s="5"/>
      <c r="L5" s="5"/>
      <c r="M5" s="150"/>
      <c r="N5" s="150"/>
      <c r="O5" s="150"/>
      <c r="P5" s="150"/>
      <c r="Q5" s="150"/>
      <c r="R5" s="150"/>
      <c r="S5" s="150"/>
      <c r="T5" s="150"/>
      <c r="U5" s="150"/>
      <c r="V5" s="66"/>
    </row>
    <row r="6" spans="1:22" ht="22.5" customHeight="1">
      <c r="A6" s="72">
        <v>5</v>
      </c>
      <c r="B6" s="68" t="s">
        <v>96</v>
      </c>
      <c r="C6" s="68" t="s">
        <v>33</v>
      </c>
      <c r="D6" s="96">
        <v>496</v>
      </c>
      <c r="E6" s="5"/>
      <c r="F6" s="8"/>
      <c r="G6" s="8"/>
      <c r="H6" s="5"/>
      <c r="I6" s="60"/>
      <c r="J6" s="5"/>
      <c r="K6" s="5"/>
      <c r="L6" s="5"/>
      <c r="M6" s="150"/>
      <c r="N6" s="150"/>
      <c r="O6" s="150"/>
      <c r="P6" s="150"/>
      <c r="Q6" s="150"/>
      <c r="R6" s="150"/>
      <c r="S6" s="150"/>
      <c r="T6" s="150"/>
      <c r="U6" s="150"/>
      <c r="V6" s="66"/>
    </row>
    <row r="7" spans="1:22" ht="22.5" customHeight="1">
      <c r="A7" s="72">
        <v>6</v>
      </c>
      <c r="B7" s="68"/>
      <c r="C7" s="68"/>
      <c r="D7" s="96"/>
      <c r="E7" s="5"/>
      <c r="K7" s="5"/>
      <c r="L7" s="5"/>
      <c r="M7" s="170" t="s">
        <v>91</v>
      </c>
      <c r="N7" s="170"/>
      <c r="O7" s="170"/>
      <c r="P7" s="170"/>
      <c r="Q7" s="170"/>
      <c r="R7" s="170"/>
      <c r="S7" s="170"/>
      <c r="T7" s="170"/>
      <c r="U7" s="170"/>
      <c r="V7" s="170"/>
    </row>
    <row r="8" spans="1:22" ht="22.5" customHeight="1">
      <c r="A8" s="72">
        <v>7</v>
      </c>
      <c r="B8" s="68"/>
      <c r="C8" s="68"/>
      <c r="D8" s="96"/>
      <c r="E8" s="5"/>
      <c r="F8" s="144" t="s">
        <v>6</v>
      </c>
      <c r="G8" s="144"/>
      <c r="H8" s="144"/>
      <c r="I8" s="144"/>
      <c r="J8" s="144"/>
      <c r="K8" s="5"/>
      <c r="L8" s="5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2" ht="22.5" customHeight="1" thickBot="1">
      <c r="A9" s="73">
        <v>8</v>
      </c>
      <c r="B9" s="70"/>
      <c r="C9" s="70"/>
      <c r="D9" s="97"/>
      <c r="E9" s="5"/>
      <c r="F9" s="2" t="s">
        <v>4</v>
      </c>
      <c r="G9" s="2"/>
      <c r="H9" s="2" t="s">
        <v>1</v>
      </c>
      <c r="I9" s="61" t="s">
        <v>2</v>
      </c>
      <c r="J9" s="2" t="s">
        <v>9</v>
      </c>
      <c r="K9" s="5"/>
      <c r="L9" s="5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2.5" customHeight="1">
      <c r="A10" s="107">
        <v>9</v>
      </c>
      <c r="B10" s="108"/>
      <c r="C10" s="108"/>
      <c r="D10" s="109"/>
      <c r="E10" s="56">
        <v>5</v>
      </c>
      <c r="F10" s="145">
        <v>24</v>
      </c>
      <c r="G10" s="11" t="s">
        <v>7</v>
      </c>
      <c r="H10" s="47" t="str">
        <f>LOOKUP(E10,$A$2:$A$17,$B$19:$B$34)</f>
        <v>GOUJON Jean Pierre</v>
      </c>
      <c r="I10" s="100">
        <v>0</v>
      </c>
      <c r="J10" s="50"/>
      <c r="K10" s="5"/>
      <c r="L10" s="5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 thickBot="1">
      <c r="A11" s="110">
        <v>10</v>
      </c>
      <c r="B11" s="111"/>
      <c r="C11" s="111"/>
      <c r="D11" s="112"/>
      <c r="E11" s="56">
        <v>4</v>
      </c>
      <c r="F11" s="146"/>
      <c r="G11" s="11" t="s">
        <v>8</v>
      </c>
      <c r="H11" s="44" t="str">
        <f>LOOKUP(E11,$A$2:$A$17,$B$19:$B$34)</f>
        <v>BOUCHERON  Christian</v>
      </c>
      <c r="I11" s="101">
        <v>6</v>
      </c>
      <c r="J11" s="51"/>
      <c r="K11" s="15"/>
      <c r="L11" s="5"/>
      <c r="N11" s="122"/>
      <c r="P11" s="122"/>
      <c r="Q11" s="121"/>
      <c r="R11" s="121"/>
      <c r="S11" s="121"/>
      <c r="T11" s="121"/>
      <c r="U11" s="60"/>
      <c r="V11" s="121"/>
    </row>
    <row r="12" spans="1:22" ht="22.5" customHeight="1">
      <c r="A12" s="110">
        <v>11</v>
      </c>
      <c r="B12" s="111"/>
      <c r="C12" s="111"/>
      <c r="D12" s="112"/>
      <c r="E12" s="5"/>
      <c r="F12" s="21"/>
      <c r="G12" s="21"/>
      <c r="H12" s="48"/>
      <c r="I12" s="84"/>
      <c r="J12" s="52"/>
      <c r="K12" s="18"/>
      <c r="L12" s="5"/>
      <c r="M12" s="144" t="s">
        <v>10</v>
      </c>
      <c r="N12" s="144"/>
      <c r="O12" s="144"/>
      <c r="P12" s="144"/>
      <c r="Q12" s="121"/>
      <c r="R12" s="121"/>
      <c r="S12" s="123"/>
      <c r="T12" s="121"/>
      <c r="U12" s="60"/>
      <c r="V12" s="121"/>
    </row>
    <row r="13" spans="1:22" ht="22.5" customHeight="1" thickBot="1">
      <c r="A13" s="110">
        <v>12</v>
      </c>
      <c r="B13" s="111"/>
      <c r="C13" s="111"/>
      <c r="D13" s="112"/>
      <c r="E13" s="5"/>
      <c r="F13" s="16"/>
      <c r="G13" s="16"/>
      <c r="H13" s="48"/>
      <c r="I13" s="84"/>
      <c r="J13" s="52"/>
      <c r="K13" s="18"/>
      <c r="L13" s="5"/>
      <c r="M13" s="2" t="s">
        <v>4</v>
      </c>
      <c r="N13" s="124" t="s">
        <v>1</v>
      </c>
      <c r="O13" s="61" t="s">
        <v>2</v>
      </c>
      <c r="P13" s="124" t="s">
        <v>9</v>
      </c>
      <c r="Q13" s="121"/>
      <c r="R13" s="121"/>
      <c r="S13" s="123"/>
      <c r="T13" s="121"/>
      <c r="U13" s="60"/>
      <c r="V13" s="121"/>
    </row>
    <row r="14" spans="1:22" ht="22.5" customHeight="1">
      <c r="A14" s="110">
        <v>13</v>
      </c>
      <c r="B14" s="111"/>
      <c r="C14" s="111"/>
      <c r="D14" s="112"/>
      <c r="E14" s="5"/>
      <c r="F14" s="16"/>
      <c r="G14" s="16"/>
      <c r="H14" s="49"/>
      <c r="I14" s="84"/>
      <c r="J14" s="52"/>
      <c r="K14" s="18"/>
      <c r="L14" s="5"/>
      <c r="M14" s="19">
        <v>12</v>
      </c>
      <c r="N14" s="47" t="str">
        <f>IF(((I10+I11)&gt;0),IF((I10+J10)&gt;(I11+J11),H10,H11),"")</f>
        <v>BOUCHERON  Christian</v>
      </c>
      <c r="O14" s="82">
        <v>0</v>
      </c>
      <c r="P14" s="50"/>
      <c r="Q14" s="121"/>
      <c r="R14" s="121"/>
      <c r="S14" s="120"/>
      <c r="T14" s="120"/>
      <c r="U14" s="58"/>
      <c r="V14" s="120"/>
    </row>
    <row r="15" spans="1:22" ht="22.5" customHeight="1" thickBot="1">
      <c r="A15" s="110">
        <v>14</v>
      </c>
      <c r="B15" s="111"/>
      <c r="C15" s="111"/>
      <c r="D15" s="112"/>
      <c r="E15" s="5"/>
      <c r="F15" s="16"/>
      <c r="G15" s="16"/>
      <c r="H15" s="49"/>
      <c r="I15" s="84"/>
      <c r="J15" s="52"/>
      <c r="K15" s="18"/>
      <c r="L15" s="26"/>
      <c r="M15" s="19">
        <f>M14+1</f>
        <v>13</v>
      </c>
      <c r="N15" s="44" t="str">
        <f>IF((I18+I19)&gt;0,IF((I18+J18)&gt;(I19+J19),H18,H19),"")</f>
        <v>DUMESNIL  Gilles</v>
      </c>
      <c r="O15" s="83">
        <v>6</v>
      </c>
      <c r="P15" s="51"/>
      <c r="Q15" s="125"/>
      <c r="R15" s="121"/>
      <c r="S15" s="144" t="s">
        <v>11</v>
      </c>
      <c r="T15" s="144"/>
      <c r="U15" s="144"/>
      <c r="V15" s="144"/>
    </row>
    <row r="16" spans="1:22" ht="22.5" customHeight="1">
      <c r="A16" s="110">
        <v>15</v>
      </c>
      <c r="B16" s="111"/>
      <c r="C16" s="111"/>
      <c r="D16" s="112"/>
      <c r="E16" s="5"/>
      <c r="F16" s="16"/>
      <c r="G16" s="16"/>
      <c r="H16" s="49"/>
      <c r="I16" s="84"/>
      <c r="J16" s="52"/>
      <c r="K16" s="18"/>
      <c r="L16" s="5"/>
      <c r="M16" s="21"/>
      <c r="N16" s="48"/>
      <c r="O16" s="52"/>
      <c r="P16" s="52"/>
      <c r="Q16" s="27"/>
      <c r="R16" s="121"/>
      <c r="S16" s="147"/>
      <c r="T16" s="147"/>
      <c r="U16" s="147"/>
      <c r="V16" s="147"/>
    </row>
    <row r="17" spans="1:22" ht="22.5" customHeight="1" thickBot="1">
      <c r="A17" s="110">
        <v>16</v>
      </c>
      <c r="B17" s="111"/>
      <c r="C17" s="111"/>
      <c r="D17" s="112"/>
      <c r="E17" s="5"/>
      <c r="F17" s="21"/>
      <c r="G17" s="21"/>
      <c r="H17" s="49"/>
      <c r="I17" s="84"/>
      <c r="J17" s="52"/>
      <c r="K17" s="18"/>
      <c r="L17" s="5"/>
      <c r="M17" s="16"/>
      <c r="N17" s="48"/>
      <c r="O17" s="52"/>
      <c r="P17" s="52"/>
      <c r="Q17" s="27"/>
      <c r="R17" s="121"/>
      <c r="S17" s="124" t="s">
        <v>4</v>
      </c>
      <c r="T17" s="124" t="s">
        <v>1</v>
      </c>
      <c r="U17" s="61" t="s">
        <v>2</v>
      </c>
      <c r="V17" s="124" t="s">
        <v>9</v>
      </c>
    </row>
    <row r="18" spans="1:22" ht="22.5" customHeight="1">
      <c r="A18" s="110">
        <v>17</v>
      </c>
      <c r="B18" s="111"/>
      <c r="C18" s="111"/>
      <c r="D18" s="110"/>
      <c r="E18" s="56">
        <v>8</v>
      </c>
      <c r="F18" s="145">
        <f>F10+1</f>
        <v>25</v>
      </c>
      <c r="G18" s="11" t="s">
        <v>7</v>
      </c>
      <c r="H18" s="47" t="str">
        <f>LOOKUP(E18,$A$2:$A$17,$B$19:$B$34)</f>
        <v> </v>
      </c>
      <c r="I18" s="102">
        <v>0.1</v>
      </c>
      <c r="J18" s="50"/>
      <c r="K18" s="24"/>
      <c r="L18" s="5"/>
      <c r="M18" s="16"/>
      <c r="N18" s="49"/>
      <c r="O18" s="88"/>
      <c r="P18" s="52"/>
      <c r="Q18" s="29"/>
      <c r="R18" s="121"/>
      <c r="S18" s="19">
        <v>13</v>
      </c>
      <c r="T18" s="47" t="str">
        <f>IF(((O14+O15)&gt;0),IF((O14+P14)&gt;(O15+P15),N14,N15),"")</f>
        <v>DUMESNIL  Gilles</v>
      </c>
      <c r="U18" s="82">
        <v>7</v>
      </c>
      <c r="V18" s="50"/>
    </row>
    <row r="19" spans="1:22" ht="22.5" customHeight="1" thickBot="1">
      <c r="A19" s="45"/>
      <c r="B19" s="45" t="str">
        <f>B2&amp;" "&amp;C2</f>
        <v>DUMESNIL  Gilles</v>
      </c>
      <c r="C19" s="45"/>
      <c r="D19" s="45"/>
      <c r="E19" s="56">
        <v>1</v>
      </c>
      <c r="F19" s="146"/>
      <c r="G19" s="11" t="s">
        <v>8</v>
      </c>
      <c r="H19" s="44" t="str">
        <f>LOOKUP(E19,$A$2:$A$17,$B$19:$B$34)</f>
        <v>DUMESNIL  Gilles</v>
      </c>
      <c r="I19" s="103">
        <v>1</v>
      </c>
      <c r="J19" s="51"/>
      <c r="K19" s="5"/>
      <c r="L19" s="5"/>
      <c r="M19" s="16"/>
      <c r="N19" s="49"/>
      <c r="O19" s="88"/>
      <c r="P19" s="52"/>
      <c r="Q19" s="27"/>
      <c r="R19" s="126"/>
      <c r="S19" s="19">
        <v>14</v>
      </c>
      <c r="T19" s="44" t="str">
        <f>IF((O30+O31)&gt;0,IF((O30+P30)&gt;(O31+P31),N30,N31),"")</f>
        <v>RIEU Dominique</v>
      </c>
      <c r="U19" s="83">
        <v>1</v>
      </c>
      <c r="V19" s="51"/>
    </row>
    <row r="20" spans="1:22" ht="22.5" customHeight="1">
      <c r="A20" s="45"/>
      <c r="B20" s="45" t="str">
        <f aca="true" t="shared" si="0" ref="B20:B34">B3&amp;" "&amp;C3</f>
        <v>RIEU Dominique</v>
      </c>
      <c r="C20" s="45"/>
      <c r="D20" s="45"/>
      <c r="E20" s="5"/>
      <c r="F20" s="21"/>
      <c r="G20" s="21"/>
      <c r="H20" s="48"/>
      <c r="I20" s="134"/>
      <c r="J20" s="52"/>
      <c r="K20" s="5"/>
      <c r="L20" s="5"/>
      <c r="M20" s="16"/>
      <c r="N20" s="49"/>
      <c r="O20" s="88"/>
      <c r="P20" s="52"/>
      <c r="Q20" s="27"/>
      <c r="R20" s="121"/>
      <c r="S20" s="121"/>
      <c r="T20" s="127"/>
      <c r="U20" s="60"/>
      <c r="V20" s="121"/>
    </row>
    <row r="21" spans="1:22" ht="22.5" customHeight="1">
      <c r="A21" s="45"/>
      <c r="B21" s="45" t="str">
        <f t="shared" si="0"/>
        <v>CHAMPAVIER Gaby</v>
      </c>
      <c r="C21" s="53"/>
      <c r="D21" s="45"/>
      <c r="E21" s="5"/>
      <c r="F21" s="16"/>
      <c r="G21" s="16"/>
      <c r="H21" s="48"/>
      <c r="I21" s="134"/>
      <c r="J21" s="52"/>
      <c r="K21" s="5"/>
      <c r="L21" s="5"/>
      <c r="M21" s="21"/>
      <c r="N21" s="49"/>
      <c r="O21" s="88"/>
      <c r="P21" s="52"/>
      <c r="Q21" s="29"/>
      <c r="R21" s="121"/>
      <c r="S21" s="121"/>
      <c r="T21" s="127"/>
      <c r="U21" s="60"/>
      <c r="V21" s="121"/>
    </row>
    <row r="22" spans="1:22" ht="22.5" customHeight="1">
      <c r="A22" s="45"/>
      <c r="B22" s="45" t="str">
        <f t="shared" si="0"/>
        <v>BOUCHERON  Christian</v>
      </c>
      <c r="C22" s="53"/>
      <c r="D22" s="45"/>
      <c r="E22" s="5"/>
      <c r="F22" s="16"/>
      <c r="G22" s="16"/>
      <c r="H22" s="49"/>
      <c r="I22" s="135"/>
      <c r="J22" s="52"/>
      <c r="K22" s="5"/>
      <c r="L22" s="5"/>
      <c r="M22" s="16"/>
      <c r="N22" s="49"/>
      <c r="O22" s="88"/>
      <c r="P22" s="52"/>
      <c r="Q22" s="29"/>
      <c r="R22" s="121"/>
      <c r="S22" s="121"/>
      <c r="T22" s="121"/>
      <c r="U22" s="60"/>
      <c r="V22" s="121"/>
    </row>
    <row r="23" spans="1:22" ht="22.5" customHeight="1">
      <c r="A23" s="45"/>
      <c r="B23" s="45" t="str">
        <f t="shared" si="0"/>
        <v>GOUJON Jean Pierre</v>
      </c>
      <c r="C23" s="53"/>
      <c r="D23" s="45"/>
      <c r="E23" s="5"/>
      <c r="F23" s="16"/>
      <c r="G23" s="16"/>
      <c r="H23" s="31"/>
      <c r="I23" s="136"/>
      <c r="J23" s="88"/>
      <c r="K23" s="5"/>
      <c r="L23" s="5"/>
      <c r="M23" s="16"/>
      <c r="N23" s="49"/>
      <c r="O23" s="52"/>
      <c r="P23" s="52"/>
      <c r="Q23" s="128"/>
      <c r="R23" s="121"/>
      <c r="S23" s="144" t="s">
        <v>12</v>
      </c>
      <c r="T23" s="144"/>
      <c r="U23" s="144"/>
      <c r="V23" s="144"/>
    </row>
    <row r="24" spans="1:22" ht="22.5" customHeight="1">
      <c r="A24" s="45"/>
      <c r="B24" s="45" t="str">
        <f t="shared" si="0"/>
        <v> </v>
      </c>
      <c r="C24" s="53"/>
      <c r="D24" s="45"/>
      <c r="E24" s="5"/>
      <c r="F24" s="16"/>
      <c r="G24" s="16"/>
      <c r="H24" s="49"/>
      <c r="I24" s="134"/>
      <c r="J24" s="52"/>
      <c r="K24" s="5"/>
      <c r="L24" s="5"/>
      <c r="M24" s="16"/>
      <c r="N24" s="49"/>
      <c r="O24" s="52"/>
      <c r="P24" s="52"/>
      <c r="Q24" s="128"/>
      <c r="R24" s="121"/>
      <c r="S24" s="147"/>
      <c r="T24" s="147"/>
      <c r="U24" s="147"/>
      <c r="V24" s="147"/>
    </row>
    <row r="25" spans="1:22" ht="22.5" customHeight="1" thickBot="1">
      <c r="A25" s="45"/>
      <c r="B25" s="45" t="str">
        <f t="shared" si="0"/>
        <v> </v>
      </c>
      <c r="C25" s="53"/>
      <c r="D25" s="45"/>
      <c r="E25" s="5"/>
      <c r="F25" s="12"/>
      <c r="G25" s="12"/>
      <c r="H25" s="54"/>
      <c r="I25" s="137"/>
      <c r="J25" s="81"/>
      <c r="K25" s="5"/>
      <c r="L25" s="5"/>
      <c r="M25" s="21"/>
      <c r="N25" s="49"/>
      <c r="O25" s="52"/>
      <c r="P25" s="52"/>
      <c r="Q25" s="128"/>
      <c r="R25" s="121"/>
      <c r="S25" s="124" t="s">
        <v>4</v>
      </c>
      <c r="T25" s="124" t="s">
        <v>1</v>
      </c>
      <c r="U25" s="61" t="s">
        <v>2</v>
      </c>
      <c r="V25" s="124" t="s">
        <v>9</v>
      </c>
    </row>
    <row r="26" spans="1:22" ht="22.5" customHeight="1">
      <c r="A26" s="45"/>
      <c r="B26" s="45" t="str">
        <f t="shared" si="0"/>
        <v> </v>
      </c>
      <c r="C26" s="53"/>
      <c r="D26" s="45"/>
      <c r="E26" s="56">
        <v>2</v>
      </c>
      <c r="F26" s="145">
        <f>F18+1</f>
        <v>26</v>
      </c>
      <c r="G26" s="11" t="s">
        <v>7</v>
      </c>
      <c r="H26" s="47" t="str">
        <f>LOOKUP(E26,$A$2:$A$17,$B$19:$B$34)</f>
        <v>RIEU Dominique</v>
      </c>
      <c r="I26" s="102">
        <v>1</v>
      </c>
      <c r="J26" s="50"/>
      <c r="K26" s="5"/>
      <c r="L26" s="5"/>
      <c r="M26" s="21"/>
      <c r="N26" s="49"/>
      <c r="O26" s="52"/>
      <c r="P26" s="52"/>
      <c r="Q26" s="128"/>
      <c r="R26" s="121"/>
      <c r="S26" s="19">
        <v>13</v>
      </c>
      <c r="T26" s="47" t="str">
        <f>IF(((O14+O15)&gt;0),IF((O14+P14)&gt;(O15+P15),N15,N14),"")</f>
        <v>BOUCHERON  Christian</v>
      </c>
      <c r="U26" s="82">
        <v>5</v>
      </c>
      <c r="V26" s="50" t="s">
        <v>114</v>
      </c>
    </row>
    <row r="27" spans="1:22" ht="22.5" customHeight="1" thickBot="1">
      <c r="A27" s="45"/>
      <c r="B27" s="45" t="str">
        <f t="shared" si="0"/>
        <v> </v>
      </c>
      <c r="C27" s="53"/>
      <c r="D27" s="45"/>
      <c r="E27" s="56">
        <v>7</v>
      </c>
      <c r="F27" s="146"/>
      <c r="G27" s="11" t="s">
        <v>8</v>
      </c>
      <c r="H27" s="44" t="str">
        <f>LOOKUP(E27,$A$2:$A$17,$B$19:$B$34)</f>
        <v> </v>
      </c>
      <c r="I27" s="103"/>
      <c r="J27" s="51"/>
      <c r="K27" s="15"/>
      <c r="L27" s="5"/>
      <c r="M27" s="21"/>
      <c r="N27" s="49"/>
      <c r="O27" s="52"/>
      <c r="P27" s="52"/>
      <c r="Q27" s="128"/>
      <c r="R27" s="126"/>
      <c r="S27" s="19">
        <v>14</v>
      </c>
      <c r="T27" s="44" t="str">
        <f>IF((O30+O31)&gt;0,IF((O30+P30)&gt;(O31+P31),N31,N30),"")</f>
        <v>CHAMPAVIER Gaby</v>
      </c>
      <c r="U27" s="83">
        <v>5</v>
      </c>
      <c r="V27" s="51"/>
    </row>
    <row r="28" spans="1:22" ht="22.5" customHeight="1">
      <c r="A28" s="45"/>
      <c r="B28" s="45" t="str">
        <f t="shared" si="0"/>
        <v> </v>
      </c>
      <c r="C28" s="53"/>
      <c r="D28" s="45"/>
      <c r="E28" s="5"/>
      <c r="F28" s="21"/>
      <c r="G28" s="21"/>
      <c r="H28" s="48"/>
      <c r="I28" s="134"/>
      <c r="J28" s="52"/>
      <c r="K28" s="18"/>
      <c r="L28" s="5"/>
      <c r="M28" s="21"/>
      <c r="N28" s="49"/>
      <c r="O28" s="52"/>
      <c r="P28" s="52"/>
      <c r="Q28" s="128"/>
      <c r="R28" s="121"/>
      <c r="S28" s="121"/>
      <c r="T28" s="127"/>
      <c r="U28" s="60"/>
      <c r="V28" s="121"/>
    </row>
    <row r="29" spans="1:22" ht="22.5" customHeight="1" thickBot="1">
      <c r="A29" s="45"/>
      <c r="B29" s="45" t="str">
        <f t="shared" si="0"/>
        <v> </v>
      </c>
      <c r="C29" s="53"/>
      <c r="D29" s="45"/>
      <c r="E29" s="5"/>
      <c r="F29" s="16"/>
      <c r="G29" s="16"/>
      <c r="H29" s="48"/>
      <c r="I29" s="134"/>
      <c r="J29" s="52"/>
      <c r="K29" s="18"/>
      <c r="L29" s="5"/>
      <c r="M29" s="16"/>
      <c r="N29" s="49"/>
      <c r="O29" s="52"/>
      <c r="P29" s="52"/>
      <c r="Q29" s="128"/>
      <c r="R29" s="121"/>
      <c r="S29" s="121"/>
      <c r="T29" s="127"/>
      <c r="U29" s="60"/>
      <c r="V29" s="121"/>
    </row>
    <row r="30" spans="1:22" ht="22.5" customHeight="1">
      <c r="A30" s="45"/>
      <c r="B30" s="45" t="str">
        <f t="shared" si="0"/>
        <v> </v>
      </c>
      <c r="C30" s="53"/>
      <c r="D30" s="45"/>
      <c r="E30" s="5"/>
      <c r="F30" s="16"/>
      <c r="G30" s="16"/>
      <c r="H30" s="49"/>
      <c r="I30" s="134"/>
      <c r="J30" s="52"/>
      <c r="K30" s="18"/>
      <c r="L30" s="5"/>
      <c r="M30" s="19">
        <f>M15+1</f>
        <v>14</v>
      </c>
      <c r="N30" s="47" t="str">
        <f>IF(((I26+I27)&gt;0),IF((I26+J26)&gt;(I27+J27),H26,H27),"")</f>
        <v>RIEU Dominique</v>
      </c>
      <c r="O30" s="82">
        <v>7</v>
      </c>
      <c r="P30" s="50"/>
      <c r="Q30" s="129"/>
      <c r="R30" s="121"/>
      <c r="S30" s="121"/>
      <c r="T30" s="130"/>
      <c r="U30" s="60"/>
      <c r="V30" s="121"/>
    </row>
    <row r="31" spans="1:22" ht="22.5" customHeight="1" thickBot="1">
      <c r="A31" s="45"/>
      <c r="B31" s="45" t="str">
        <f>B14&amp;" "&amp;C14</f>
        <v> </v>
      </c>
      <c r="C31" s="53"/>
      <c r="D31" s="45"/>
      <c r="E31" s="5"/>
      <c r="F31" s="16"/>
      <c r="G31" s="16"/>
      <c r="H31" s="49"/>
      <c r="I31" s="134"/>
      <c r="J31" s="52"/>
      <c r="K31" s="18"/>
      <c r="L31" s="26"/>
      <c r="M31" s="19">
        <f>M30+1</f>
        <v>15</v>
      </c>
      <c r="N31" s="44" t="str">
        <f>IF((I34+I35)&gt;0,IF((I34+J34)&gt;(I35+J35),H34,H35),"")</f>
        <v>CHAMPAVIER Gaby</v>
      </c>
      <c r="O31" s="83">
        <v>3</v>
      </c>
      <c r="P31" s="51"/>
      <c r="Q31" s="121"/>
      <c r="R31" s="121"/>
      <c r="S31" s="121"/>
      <c r="T31" s="130"/>
      <c r="U31" s="60"/>
      <c r="V31" s="121"/>
    </row>
    <row r="32" spans="1:22" ht="22.5" customHeight="1">
      <c r="A32" s="45"/>
      <c r="B32" s="45" t="str">
        <f t="shared" si="0"/>
        <v> </v>
      </c>
      <c r="C32" s="53"/>
      <c r="D32" s="45"/>
      <c r="E32" s="5"/>
      <c r="F32" s="16"/>
      <c r="G32" s="16"/>
      <c r="H32" s="49"/>
      <c r="I32" s="134"/>
      <c r="J32" s="52"/>
      <c r="K32" s="18"/>
      <c r="L32" s="5"/>
      <c r="M32" s="5"/>
      <c r="N32" s="127"/>
      <c r="O32" s="60"/>
      <c r="P32" s="121"/>
      <c r="Q32" s="121"/>
      <c r="R32" s="121"/>
      <c r="S32" s="121"/>
      <c r="T32" s="130"/>
      <c r="U32" s="60"/>
      <c r="V32" s="121"/>
    </row>
    <row r="33" spans="1:22" ht="22.5" customHeight="1" thickBot="1">
      <c r="A33" s="45"/>
      <c r="B33" s="45" t="str">
        <f t="shared" si="0"/>
        <v> </v>
      </c>
      <c r="C33" s="53"/>
      <c r="D33" s="45"/>
      <c r="E33" s="5"/>
      <c r="F33" s="21"/>
      <c r="G33" s="21"/>
      <c r="H33" s="49"/>
      <c r="I33" s="134"/>
      <c r="J33" s="52"/>
      <c r="K33" s="18"/>
      <c r="L33" s="5"/>
      <c r="M33" s="8"/>
      <c r="N33" s="127"/>
      <c r="O33" s="60"/>
      <c r="P33" s="121"/>
      <c r="Q33" s="121"/>
      <c r="R33" s="121"/>
      <c r="S33" s="121"/>
      <c r="T33" s="130"/>
      <c r="U33" s="60"/>
      <c r="V33" s="121"/>
    </row>
    <row r="34" spans="1:22" ht="22.5" customHeight="1">
      <c r="A34" s="45"/>
      <c r="B34" s="45" t="str">
        <f t="shared" si="0"/>
        <v> </v>
      </c>
      <c r="C34" s="53"/>
      <c r="D34" s="45"/>
      <c r="E34" s="56">
        <v>3</v>
      </c>
      <c r="F34" s="145">
        <f>F26+1</f>
        <v>27</v>
      </c>
      <c r="G34" s="11" t="s">
        <v>7</v>
      </c>
      <c r="H34" s="47" t="str">
        <f>LOOKUP(E34,$A$2:$A$17,$B$19:$B$34)</f>
        <v>CHAMPAVIER Gaby</v>
      </c>
      <c r="I34" s="102">
        <v>1</v>
      </c>
      <c r="J34" s="50"/>
      <c r="K34" s="24"/>
      <c r="L34" s="5"/>
      <c r="M34" s="9"/>
      <c r="N34" s="9"/>
      <c r="O34" s="10"/>
      <c r="P34" s="9"/>
      <c r="Q34" s="9"/>
      <c r="R34" s="9"/>
      <c r="S34" s="9"/>
      <c r="T34" s="9"/>
      <c r="U34" s="10"/>
      <c r="V34" s="9"/>
    </row>
    <row r="35" spans="1:22" ht="22.5" customHeight="1" thickBot="1">
      <c r="A35" s="45"/>
      <c r="B35" s="53"/>
      <c r="C35" s="53"/>
      <c r="D35" s="45"/>
      <c r="E35" s="56">
        <v>6</v>
      </c>
      <c r="F35" s="146"/>
      <c r="G35" s="11" t="s">
        <v>8</v>
      </c>
      <c r="H35" s="44" t="str">
        <f>LOOKUP(E35,$A$2:$A$17,$B$19:$B$34)</f>
        <v> </v>
      </c>
      <c r="I35" s="103"/>
      <c r="J35" s="51"/>
      <c r="K35" s="5"/>
      <c r="L35" s="5"/>
      <c r="M35" s="8"/>
      <c r="N35" s="121"/>
      <c r="O35" s="60"/>
      <c r="P35" s="121"/>
      <c r="Q35" s="121"/>
      <c r="R35" s="121"/>
      <c r="S35" s="121"/>
      <c r="T35" s="130"/>
      <c r="U35" s="60"/>
      <c r="V35" s="121"/>
    </row>
    <row r="36" spans="1:22" ht="15.75" customHeight="1">
      <c r="A36" s="45"/>
      <c r="B36" s="53"/>
      <c r="C36" s="53"/>
      <c r="D36" s="45"/>
      <c r="E36" s="5"/>
      <c r="F36" s="5"/>
      <c r="G36" s="5"/>
      <c r="H36" s="30"/>
      <c r="I36" s="60"/>
      <c r="J36" s="5"/>
      <c r="K36" s="5"/>
      <c r="L36" s="5"/>
      <c r="M36" s="8"/>
      <c r="N36" s="5"/>
      <c r="O36" s="60"/>
      <c r="P36" s="5"/>
      <c r="Q36" s="5"/>
      <c r="R36" s="5"/>
      <c r="S36" s="5"/>
      <c r="T36" s="32"/>
      <c r="U36" s="60"/>
      <c r="V36" s="5"/>
    </row>
    <row r="37" spans="1:22" ht="16.5" customHeight="1" thickBot="1">
      <c r="A37" s="45"/>
      <c r="B37" s="45"/>
      <c r="C37" s="45"/>
      <c r="D37" s="45"/>
      <c r="E37" s="5"/>
      <c r="F37" s="8"/>
      <c r="G37" s="8"/>
      <c r="H37" s="30"/>
      <c r="I37" s="60"/>
      <c r="J37" s="5"/>
      <c r="K37" s="5"/>
      <c r="L37" s="5"/>
      <c r="M37" s="8"/>
      <c r="N37" s="5"/>
      <c r="O37" s="60"/>
      <c r="P37" s="5"/>
      <c r="Q37" s="5"/>
      <c r="R37" s="5"/>
      <c r="S37" s="5"/>
      <c r="T37" s="32"/>
      <c r="U37" s="60"/>
      <c r="V37" s="5"/>
    </row>
    <row r="38" spans="1:22" ht="15.75" thickBot="1">
      <c r="A38" s="45"/>
      <c r="B38" s="45"/>
      <c r="C38" s="45"/>
      <c r="D38" s="45"/>
      <c r="E38" s="5"/>
      <c r="F38" s="4"/>
      <c r="G38" s="4"/>
      <c r="H38" s="4"/>
      <c r="I38" s="58"/>
      <c r="J38" s="4"/>
      <c r="K38" s="5"/>
      <c r="L38" s="5"/>
      <c r="M38" s="151" t="str">
        <f>IF(U$18="","",IF(U$18=U$19,IF(V$18&gt;V$19,T$18,T$19),IF(U$18&gt;U$19,T$18,T$19)))</f>
        <v>DUMESNIL  Gilles</v>
      </c>
      <c r="N38" s="152"/>
      <c r="O38" s="152"/>
      <c r="P38" s="153"/>
      <c r="Q38" s="5"/>
      <c r="R38" s="5"/>
      <c r="S38" s="5"/>
      <c r="T38" s="32"/>
      <c r="U38" s="60"/>
      <c r="V38" s="5"/>
    </row>
    <row r="39" spans="1:22" ht="15.75" thickBot="1">
      <c r="A39" s="45"/>
      <c r="B39" s="45"/>
      <c r="C39" s="45"/>
      <c r="D39" s="45"/>
      <c r="E39" s="5"/>
      <c r="F39" s="151" t="str">
        <f>IF(U$18="","",IF(U$18=U$19,IF(V$18&lt;V$19,T$18,T$19),IF(U$18&lt;U$19,T$18,T$19)))</f>
        <v>RIEU Dominique</v>
      </c>
      <c r="G39" s="152"/>
      <c r="H39" s="152"/>
      <c r="I39" s="152"/>
      <c r="J39" s="153"/>
      <c r="K39" s="5"/>
      <c r="L39" s="5"/>
      <c r="M39" s="154"/>
      <c r="N39" s="155"/>
      <c r="O39" s="155"/>
      <c r="P39" s="156"/>
      <c r="Q39" s="5"/>
      <c r="R39" s="5"/>
      <c r="S39" s="8"/>
      <c r="T39" s="5"/>
      <c r="U39" s="60"/>
      <c r="V39" s="5"/>
    </row>
    <row r="40" spans="1:22" ht="15">
      <c r="A40" s="45"/>
      <c r="B40" s="45"/>
      <c r="C40" s="45"/>
      <c r="D40" s="45"/>
      <c r="E40" s="5"/>
      <c r="F40" s="154"/>
      <c r="G40" s="155"/>
      <c r="H40" s="155"/>
      <c r="I40" s="155"/>
      <c r="J40" s="156"/>
      <c r="K40" s="5"/>
      <c r="L40" s="5"/>
      <c r="M40" s="33"/>
      <c r="N40" s="5"/>
      <c r="O40" s="60"/>
      <c r="P40" s="34"/>
      <c r="Q40" s="5"/>
      <c r="R40" s="5"/>
      <c r="S40" s="151" t="str">
        <f>IF(U$26="","",IF(U$26=U$27,IF(V$26&gt;V$27,T$26,T$27),IF(U$26&gt;U$27,T$26,T$27)))</f>
        <v>BOUCHERON  Christian</v>
      </c>
      <c r="T40" s="152"/>
      <c r="U40" s="152"/>
      <c r="V40" s="153"/>
    </row>
    <row r="41" spans="1:22" ht="15.75" thickBot="1">
      <c r="A41" s="45"/>
      <c r="B41" s="45"/>
      <c r="C41" s="45"/>
      <c r="D41" s="45"/>
      <c r="E41" s="5"/>
      <c r="F41" s="35"/>
      <c r="G41" s="39"/>
      <c r="H41" s="36"/>
      <c r="I41" s="62"/>
      <c r="J41" s="37"/>
      <c r="K41" s="5"/>
      <c r="L41" s="5"/>
      <c r="M41" s="38"/>
      <c r="N41" s="36"/>
      <c r="O41" s="63"/>
      <c r="P41" s="37"/>
      <c r="Q41" s="5"/>
      <c r="R41" s="5"/>
      <c r="S41" s="167"/>
      <c r="T41" s="168"/>
      <c r="U41" s="168"/>
      <c r="V41" s="169"/>
    </row>
    <row r="42" spans="1:22" ht="15">
      <c r="A42" s="45"/>
      <c r="B42" s="45"/>
      <c r="C42" s="45"/>
      <c r="D42" s="45"/>
      <c r="E42" s="5"/>
      <c r="F42" s="8"/>
      <c r="G42" s="8"/>
      <c r="H42" s="148" t="s">
        <v>13</v>
      </c>
      <c r="I42" s="148"/>
      <c r="J42" s="148"/>
      <c r="K42" s="5"/>
      <c r="L42" s="5"/>
      <c r="M42" s="149" t="s">
        <v>14</v>
      </c>
      <c r="N42" s="149"/>
      <c r="O42" s="149"/>
      <c r="P42" s="149"/>
      <c r="Q42" s="5"/>
      <c r="R42" s="5"/>
      <c r="S42" s="149" t="s">
        <v>15</v>
      </c>
      <c r="T42" s="149"/>
      <c r="U42" s="149"/>
      <c r="V42" s="149"/>
    </row>
    <row r="43" spans="1:22" ht="15">
      <c r="A43" s="45"/>
      <c r="B43" s="45"/>
      <c r="C43" s="45"/>
      <c r="D43" s="45"/>
      <c r="E43" s="5"/>
      <c r="F43" s="8"/>
      <c r="G43" s="8"/>
      <c r="H43" s="148"/>
      <c r="I43" s="148"/>
      <c r="J43" s="148"/>
      <c r="K43" s="5"/>
      <c r="L43" s="5"/>
      <c r="M43" s="148"/>
      <c r="N43" s="148"/>
      <c r="O43" s="148"/>
      <c r="P43" s="148"/>
      <c r="Q43" s="5"/>
      <c r="R43" s="5"/>
      <c r="S43" s="148"/>
      <c r="T43" s="148"/>
      <c r="U43" s="148"/>
      <c r="V43" s="148"/>
    </row>
  </sheetData>
  <sheetProtection/>
  <mergeCells count="18">
    <mergeCell ref="S16:V16"/>
    <mergeCell ref="F18:F19"/>
    <mergeCell ref="M3:U6"/>
    <mergeCell ref="M7:V8"/>
    <mergeCell ref="F8:J8"/>
    <mergeCell ref="F10:F11"/>
    <mergeCell ref="M12:P12"/>
    <mergeCell ref="S15:V15"/>
    <mergeCell ref="H42:J43"/>
    <mergeCell ref="M42:P43"/>
    <mergeCell ref="S42:V43"/>
    <mergeCell ref="S23:V23"/>
    <mergeCell ref="S24:V24"/>
    <mergeCell ref="F26:F27"/>
    <mergeCell ref="F34:F35"/>
    <mergeCell ref="M38:P39"/>
    <mergeCell ref="F39:J40"/>
    <mergeCell ref="S40:V41"/>
  </mergeCells>
  <printOptions/>
  <pageMargins left="0.91" right="0" top="0" bottom="0" header="0" footer="0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zoomScale="50" zoomScaleNormal="50" zoomScalePageLayoutView="0" workbookViewId="0" topLeftCell="A4">
      <selection activeCell="C19" sqref="C19"/>
    </sheetView>
  </sheetViews>
  <sheetFormatPr defaultColWidth="11.421875" defaultRowHeight="12.75"/>
  <cols>
    <col min="1" max="1" width="6.00390625" style="6" bestFit="1" customWidth="1"/>
    <col min="2" max="3" width="24.7109375" style="2" customWidth="1"/>
    <col min="4" max="4" width="7.57421875" style="6" customWidth="1"/>
    <col min="5" max="5" width="3.421875" style="5" customWidth="1"/>
    <col min="6" max="6" width="4.421875" style="7" customWidth="1"/>
    <col min="7" max="7" width="6.00390625" style="5" customWidth="1"/>
    <col min="8" max="8" width="42.00390625" style="5" customWidth="1"/>
    <col min="9" max="9" width="8.7109375" style="60" customWidth="1"/>
    <col min="10" max="10" width="6.421875" style="5" customWidth="1"/>
    <col min="11" max="12" width="1.7109375" style="5" customWidth="1"/>
    <col min="13" max="13" width="6.00390625" style="5" customWidth="1"/>
    <col min="14" max="14" width="37.8515625" style="5" customWidth="1"/>
    <col min="15" max="15" width="8.7109375" style="60" customWidth="1"/>
    <col min="16" max="16" width="6.421875" style="5" customWidth="1"/>
    <col min="17" max="18" width="1.7109375" style="5" customWidth="1"/>
    <col min="19" max="19" width="6.00390625" style="5" customWidth="1"/>
    <col min="20" max="20" width="29.28125" style="5" customWidth="1"/>
    <col min="21" max="21" width="8.7109375" style="5" customWidth="1"/>
    <col min="22" max="22" width="6.421875" style="5" customWidth="1"/>
    <col min="23" max="16384" width="11.421875" style="6" customWidth="1"/>
  </cols>
  <sheetData>
    <row r="1" spans="1:22" ht="22.5" customHeight="1">
      <c r="A1" s="1" t="s">
        <v>0</v>
      </c>
      <c r="B1" s="1" t="s">
        <v>17</v>
      </c>
      <c r="C1" s="1" t="s">
        <v>18</v>
      </c>
      <c r="D1" s="1" t="s">
        <v>16</v>
      </c>
      <c r="E1" s="8"/>
      <c r="F1" s="3"/>
      <c r="G1" s="4"/>
      <c r="H1" s="4"/>
      <c r="I1" s="58"/>
      <c r="J1" s="4"/>
      <c r="M1" s="4"/>
      <c r="N1" s="4"/>
      <c r="O1" s="58"/>
      <c r="P1" s="4"/>
      <c r="S1" s="4"/>
      <c r="T1" s="4"/>
      <c r="U1" s="4"/>
      <c r="V1" s="4"/>
    </row>
    <row r="2" spans="1:22" ht="22.5" customHeight="1">
      <c r="A2" s="74">
        <v>1</v>
      </c>
      <c r="B2" s="104" t="s">
        <v>100</v>
      </c>
      <c r="C2" s="104" t="s">
        <v>101</v>
      </c>
      <c r="D2" s="90">
        <v>525</v>
      </c>
      <c r="G2" s="8"/>
      <c r="H2" s="8"/>
      <c r="I2" s="59"/>
      <c r="J2" s="8"/>
      <c r="N2" s="9"/>
      <c r="O2" s="10"/>
      <c r="P2" s="9"/>
      <c r="Q2" s="9"/>
      <c r="R2" s="9"/>
      <c r="S2" s="9"/>
      <c r="T2" s="9"/>
      <c r="U2" s="9"/>
      <c r="V2" s="9"/>
    </row>
    <row r="3" spans="1:22" ht="22.5" customHeight="1">
      <c r="A3" s="75">
        <v>2</v>
      </c>
      <c r="B3" s="105" t="s">
        <v>102</v>
      </c>
      <c r="C3" s="105" t="s">
        <v>103</v>
      </c>
      <c r="D3" s="91">
        <v>488</v>
      </c>
      <c r="G3" s="4"/>
      <c r="H3" s="4"/>
      <c r="I3" s="58"/>
      <c r="J3" s="4"/>
      <c r="M3" s="9"/>
      <c r="N3" s="9"/>
      <c r="O3" s="10"/>
      <c r="P3" s="9"/>
      <c r="Q3" s="9"/>
      <c r="R3" s="9"/>
      <c r="S3" s="9"/>
      <c r="T3" s="9"/>
      <c r="U3" s="9"/>
      <c r="V3" s="9"/>
    </row>
    <row r="4" spans="1:22" ht="22.5" customHeight="1">
      <c r="A4" s="75">
        <v>3</v>
      </c>
      <c r="B4" s="105" t="s">
        <v>104</v>
      </c>
      <c r="C4" s="105" t="s">
        <v>105</v>
      </c>
      <c r="D4" s="91">
        <v>398</v>
      </c>
      <c r="F4" s="10"/>
      <c r="G4" s="8"/>
      <c r="M4" s="150" t="str">
        <f>'ARST VH'!M3</f>
        <v>MONT de MARSAN
CHAMPIONNAT DE FRANCE HANDISPORT
17 Mars 2013
</v>
      </c>
      <c r="N4" s="150"/>
      <c r="O4" s="150"/>
      <c r="P4" s="150"/>
      <c r="Q4" s="150"/>
      <c r="R4" s="150"/>
      <c r="S4" s="150"/>
      <c r="T4" s="150"/>
      <c r="U4" s="150"/>
      <c r="V4" s="66"/>
    </row>
    <row r="5" spans="1:22" ht="22.5" customHeight="1">
      <c r="A5" s="77">
        <v>4</v>
      </c>
      <c r="B5" s="70"/>
      <c r="C5" s="70"/>
      <c r="D5" s="70"/>
      <c r="F5" s="10"/>
      <c r="G5" s="8"/>
      <c r="M5" s="150"/>
      <c r="N5" s="150"/>
      <c r="O5" s="150"/>
      <c r="P5" s="150"/>
      <c r="Q5" s="150"/>
      <c r="R5" s="150"/>
      <c r="S5" s="150"/>
      <c r="T5" s="150"/>
      <c r="U5" s="150"/>
      <c r="V5" s="66"/>
    </row>
    <row r="6" spans="1:22" ht="22.5" customHeight="1">
      <c r="A6" s="74">
        <v>5</v>
      </c>
      <c r="B6" s="139"/>
      <c r="C6" s="67"/>
      <c r="D6" s="140"/>
      <c r="F6" s="10"/>
      <c r="G6" s="8"/>
      <c r="M6" s="150"/>
      <c r="N6" s="150"/>
      <c r="O6" s="150"/>
      <c r="P6" s="150"/>
      <c r="Q6" s="150"/>
      <c r="R6" s="150"/>
      <c r="S6" s="150"/>
      <c r="T6" s="150"/>
      <c r="U6" s="150"/>
      <c r="V6" s="66"/>
    </row>
    <row r="7" spans="1:22" ht="22.5" customHeight="1">
      <c r="A7" s="75">
        <v>6</v>
      </c>
      <c r="B7" s="141"/>
      <c r="C7" s="68"/>
      <c r="D7" s="142"/>
      <c r="F7" s="10"/>
      <c r="G7"/>
      <c r="H7"/>
      <c r="I7" s="64"/>
      <c r="J7"/>
      <c r="K7"/>
      <c r="L7"/>
      <c r="M7" s="150"/>
      <c r="N7" s="150"/>
      <c r="O7" s="150"/>
      <c r="P7" s="150"/>
      <c r="Q7" s="150"/>
      <c r="R7" s="150"/>
      <c r="S7" s="150"/>
      <c r="T7" s="150"/>
      <c r="U7" s="150"/>
      <c r="V7" s="66"/>
    </row>
    <row r="8" spans="1:22" ht="22.5" customHeight="1">
      <c r="A8" s="75">
        <v>7</v>
      </c>
      <c r="B8" s="141"/>
      <c r="C8" s="68"/>
      <c r="D8" s="142"/>
      <c r="E8" s="10"/>
      <c r="F8" s="10"/>
      <c r="G8"/>
      <c r="H8"/>
      <c r="I8" s="64"/>
      <c r="J8"/>
      <c r="K8"/>
      <c r="L8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2.5" customHeight="1">
      <c r="A9" s="77">
        <v>8</v>
      </c>
      <c r="B9" s="143"/>
      <c r="C9" s="70"/>
      <c r="D9" s="78"/>
      <c r="E9" s="10"/>
      <c r="F9" s="10"/>
      <c r="G9" s="144" t="s">
        <v>10</v>
      </c>
      <c r="H9" s="144"/>
      <c r="I9" s="144"/>
      <c r="J9" s="144"/>
      <c r="K9"/>
      <c r="L9"/>
      <c r="M9" s="150" t="s">
        <v>113</v>
      </c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22.5" customHeight="1">
      <c r="A10" s="2"/>
      <c r="E10"/>
      <c r="F10" s="10"/>
      <c r="G10"/>
      <c r="H10"/>
      <c r="I10" s="64"/>
      <c r="J10"/>
      <c r="K10"/>
      <c r="L10"/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2:16" ht="22.5" customHeight="1">
      <c r="B11" s="45" t="str">
        <f>B2&amp;" "&amp;C2</f>
        <v>GIVERNEAU GIRAU Juliette</v>
      </c>
      <c r="D11" s="2"/>
      <c r="E11"/>
      <c r="F11" s="10"/>
      <c r="G11"/>
      <c r="H11"/>
      <c r="I11" s="64"/>
      <c r="J11"/>
      <c r="K11"/>
      <c r="L11"/>
      <c r="M11" s="6"/>
      <c r="N11" s="6"/>
      <c r="O11" s="65"/>
      <c r="P11" s="6"/>
    </row>
    <row r="12" spans="2:19" ht="22.5" customHeight="1" thickBot="1">
      <c r="B12" s="45" t="str">
        <f>B3&amp;" "&amp;C3</f>
        <v>SANCHEZ Mélodie</v>
      </c>
      <c r="D12" s="2"/>
      <c r="E12"/>
      <c r="F12" s="10"/>
      <c r="G12" s="2" t="s">
        <v>4</v>
      </c>
      <c r="H12" s="2" t="s">
        <v>17</v>
      </c>
      <c r="I12" s="61" t="s">
        <v>2</v>
      </c>
      <c r="J12" s="2" t="s">
        <v>9</v>
      </c>
      <c r="M12" s="8"/>
      <c r="S12" s="8"/>
    </row>
    <row r="13" spans="2:22" ht="22.5" customHeight="1">
      <c r="B13" s="45" t="str">
        <f>B4&amp;" "&amp;C4</f>
        <v>MARAGNES Maïté</v>
      </c>
      <c r="D13" s="2"/>
      <c r="E13"/>
      <c r="F13" s="10">
        <v>4</v>
      </c>
      <c r="G13" s="19"/>
      <c r="H13" s="47" t="str">
        <f>IF($B$2&lt;&gt;"",LOOKUP(F13,$A$2:$A5,$B$11:$B$14),"")</f>
        <v> </v>
      </c>
      <c r="I13" s="79">
        <v>0.1</v>
      </c>
      <c r="J13" s="20"/>
      <c r="M13" s="4"/>
      <c r="N13" s="4"/>
      <c r="O13" s="58"/>
      <c r="P13" s="4"/>
      <c r="Q13" s="6"/>
      <c r="R13" s="6"/>
      <c r="S13" s="6"/>
      <c r="T13" s="6"/>
      <c r="U13" s="6"/>
      <c r="V13" s="6"/>
    </row>
    <row r="14" spans="2:22" ht="22.5" customHeight="1" thickBot="1">
      <c r="B14" s="45" t="str">
        <f>B5&amp;" "&amp;C5</f>
        <v> </v>
      </c>
      <c r="D14" s="2"/>
      <c r="E14"/>
      <c r="F14" s="10">
        <v>1</v>
      </c>
      <c r="G14" s="19"/>
      <c r="H14" s="44" t="str">
        <f>IF($B$2&lt;&gt;"",LOOKUP(F14,$A$2:$A6,$B$11:$B$14),"")</f>
        <v>GIVERNEAU GIRAU Juliette</v>
      </c>
      <c r="I14" s="80">
        <v>2</v>
      </c>
      <c r="J14" s="23"/>
      <c r="K14" s="15"/>
      <c r="M14" s="144" t="s">
        <v>11</v>
      </c>
      <c r="N14" s="144"/>
      <c r="O14" s="144"/>
      <c r="P14" s="144"/>
      <c r="Q14" s="6"/>
      <c r="R14" s="6"/>
      <c r="S14" s="6"/>
      <c r="T14" s="6"/>
      <c r="U14" s="6"/>
      <c r="V14" s="6"/>
    </row>
    <row r="15" spans="4:22" ht="22.5" customHeight="1">
      <c r="D15" s="2"/>
      <c r="E15"/>
      <c r="F15" s="10"/>
      <c r="G15" s="21"/>
      <c r="H15" s="30"/>
      <c r="K15" s="27"/>
      <c r="M15" s="147"/>
      <c r="N15" s="147"/>
      <c r="O15" s="147"/>
      <c r="P15" s="147"/>
      <c r="Q15" s="6"/>
      <c r="R15" s="6"/>
      <c r="S15" s="6"/>
      <c r="T15" s="6"/>
      <c r="U15" s="6"/>
      <c r="V15" s="6"/>
    </row>
    <row r="16" spans="4:22" ht="22.5" customHeight="1" thickBot="1">
      <c r="D16" s="2"/>
      <c r="E16"/>
      <c r="F16" s="10"/>
      <c r="G16" s="16"/>
      <c r="J16" s="10"/>
      <c r="K16" s="18"/>
      <c r="M16" s="2" t="s">
        <v>4</v>
      </c>
      <c r="N16" s="2" t="s">
        <v>17</v>
      </c>
      <c r="O16" s="61" t="s">
        <v>2</v>
      </c>
      <c r="P16" s="2" t="s">
        <v>9</v>
      </c>
      <c r="Q16" s="6"/>
      <c r="R16" s="6"/>
      <c r="S16" s="6"/>
      <c r="T16" s="6"/>
      <c r="U16" s="6"/>
      <c r="V16" s="6"/>
    </row>
    <row r="17" spans="4:22" ht="22.5" customHeight="1">
      <c r="D17" s="2"/>
      <c r="E17"/>
      <c r="F17" s="10"/>
      <c r="G17" s="16"/>
      <c r="H17" s="28"/>
      <c r="J17" s="28"/>
      <c r="K17" s="18"/>
      <c r="M17" s="19">
        <v>1</v>
      </c>
      <c r="N17" s="47" t="str">
        <f>IF((I13+I14)&gt;0,IF((I13+J13)&gt;(I14+J14),H13,H14),"")</f>
        <v>GIVERNEAU GIRAU Juliette</v>
      </c>
      <c r="O17" s="82">
        <v>6</v>
      </c>
      <c r="P17" s="13"/>
      <c r="Q17" s="6"/>
      <c r="R17" s="6"/>
      <c r="S17" s="6"/>
      <c r="T17" s="6"/>
      <c r="U17" s="6"/>
      <c r="V17" s="6"/>
    </row>
    <row r="18" spans="4:22" ht="22.5" customHeight="1" thickBot="1">
      <c r="D18" s="2"/>
      <c r="E18"/>
      <c r="F18" s="10"/>
      <c r="G18" s="16"/>
      <c r="H18" s="10"/>
      <c r="J18" s="10"/>
      <c r="K18" s="18"/>
      <c r="L18" s="26"/>
      <c r="M18" s="19">
        <f>M17+1</f>
        <v>2</v>
      </c>
      <c r="N18" s="44" t="str">
        <f>IF((I29+I30)&gt;0,IF((I29+J29)&gt;(I30+J30),H29,H30),"")</f>
        <v>SANCHEZ Mélodie</v>
      </c>
      <c r="O18" s="83">
        <v>0</v>
      </c>
      <c r="P18" s="14"/>
      <c r="Q18" s="6"/>
      <c r="R18" s="6"/>
      <c r="S18" s="6"/>
      <c r="T18" s="6"/>
      <c r="U18" s="6"/>
      <c r="V18" s="6"/>
    </row>
    <row r="19" spans="4:22" ht="22.5" customHeight="1">
      <c r="D19" s="2"/>
      <c r="E19"/>
      <c r="F19" s="10"/>
      <c r="G19" s="16"/>
      <c r="H19" s="10"/>
      <c r="J19" s="10"/>
      <c r="K19" s="18"/>
      <c r="N19" s="17" t="str">
        <f>IF($I13="","",IF($I13=$I14,IF($J13&gt;$J14,$H13,$H14),IF($I13&gt;$I14,$H13,$H14)))</f>
        <v>GIVERNEAU GIRAU Juliette</v>
      </c>
      <c r="Q19" s="6"/>
      <c r="R19" s="6"/>
      <c r="S19" s="6"/>
      <c r="T19" s="6"/>
      <c r="U19" s="6"/>
      <c r="V19" s="6"/>
    </row>
    <row r="20" spans="4:22" ht="22.5" customHeight="1">
      <c r="D20" s="2"/>
      <c r="E20"/>
      <c r="F20" s="10"/>
      <c r="G20" s="21"/>
      <c r="H20" s="28"/>
      <c r="J20" s="28"/>
      <c r="K20" s="18"/>
      <c r="N20" s="17" t="str">
        <f>IF($I29="","",IF($I29=$I30,IF($J29&gt;$J30,$H29,$H30),IF($I29&gt;$I30,$H29,$H30)))</f>
        <v>SANCHEZ Mélodie</v>
      </c>
      <c r="Q20" s="6"/>
      <c r="R20" s="6"/>
      <c r="S20" s="6"/>
      <c r="T20" s="6"/>
      <c r="U20" s="6"/>
      <c r="V20" s="6"/>
    </row>
    <row r="21" spans="4:22" ht="22.5" customHeight="1">
      <c r="D21" s="2"/>
      <c r="E21"/>
      <c r="F21" s="10"/>
      <c r="G21" s="16"/>
      <c r="H21" s="28"/>
      <c r="J21" s="28"/>
      <c r="K21" s="18"/>
      <c r="N21" s="25"/>
      <c r="Q21" s="6"/>
      <c r="R21" s="6"/>
      <c r="S21" s="6"/>
      <c r="T21" s="6"/>
      <c r="U21" s="6"/>
      <c r="V21" s="6"/>
    </row>
    <row r="22" spans="4:22" ht="22.5" customHeight="1">
      <c r="D22" s="2"/>
      <c r="E22"/>
      <c r="F22" s="10"/>
      <c r="G22" s="16"/>
      <c r="K22" s="18"/>
      <c r="M22" s="144" t="s">
        <v>12</v>
      </c>
      <c r="N22" s="144"/>
      <c r="O22" s="144"/>
      <c r="P22" s="144"/>
      <c r="Q22" s="6"/>
      <c r="R22" s="6"/>
      <c r="S22" s="6"/>
      <c r="T22" s="6"/>
      <c r="U22" s="6"/>
      <c r="V22" s="6"/>
    </row>
    <row r="23" spans="4:22" ht="22.5" customHeight="1">
      <c r="D23" s="2"/>
      <c r="E23"/>
      <c r="F23" s="10"/>
      <c r="G23" s="16"/>
      <c r="K23" s="18"/>
      <c r="M23" s="12"/>
      <c r="N23" s="43"/>
      <c r="O23" s="3"/>
      <c r="P23" s="12"/>
      <c r="Q23" s="6"/>
      <c r="R23" s="6"/>
      <c r="S23" s="6"/>
      <c r="T23" s="6"/>
      <c r="U23" s="6"/>
      <c r="V23" s="6"/>
    </row>
    <row r="24" spans="4:22" ht="22.5" customHeight="1" thickBot="1">
      <c r="D24" s="2"/>
      <c r="E24"/>
      <c r="F24" s="10"/>
      <c r="G24" s="21"/>
      <c r="K24" s="18"/>
      <c r="M24" s="2" t="s">
        <v>4</v>
      </c>
      <c r="N24" s="2" t="s">
        <v>17</v>
      </c>
      <c r="O24" s="61" t="s">
        <v>2</v>
      </c>
      <c r="P24" s="2" t="s">
        <v>9</v>
      </c>
      <c r="Q24" s="6"/>
      <c r="R24" s="6"/>
      <c r="S24" s="6"/>
      <c r="T24" s="6"/>
      <c r="U24" s="6"/>
      <c r="V24" s="6"/>
    </row>
    <row r="25" spans="4:22" ht="22.5" customHeight="1">
      <c r="D25" s="2"/>
      <c r="E25"/>
      <c r="F25" s="10"/>
      <c r="G25" s="21"/>
      <c r="K25" s="18"/>
      <c r="M25" s="19">
        <v>1</v>
      </c>
      <c r="N25" s="47" t="str">
        <f>IF(((I13+I14)&gt;0),IF((I13+J13)&gt;(I14+J14),H14,H13),"")</f>
        <v> </v>
      </c>
      <c r="O25" s="79">
        <v>1</v>
      </c>
      <c r="P25" s="13"/>
      <c r="Q25" s="6"/>
      <c r="R25" s="6"/>
      <c r="S25" s="6"/>
      <c r="T25" s="6"/>
      <c r="U25" s="6"/>
      <c r="V25" s="6"/>
    </row>
    <row r="26" spans="4:22" ht="22.5" customHeight="1" thickBot="1">
      <c r="D26" s="2"/>
      <c r="E26"/>
      <c r="F26" s="10"/>
      <c r="G26" s="10"/>
      <c r="H26" s="10"/>
      <c r="I26" s="10"/>
      <c r="J26" s="10"/>
      <c r="K26" s="18"/>
      <c r="L26" s="22"/>
      <c r="M26" s="19">
        <f>M25+1</f>
        <v>2</v>
      </c>
      <c r="N26" s="44" t="str">
        <f>IF((I29+I30)&gt;0,IF((I29+J29)&gt;(I30+J30),H30,H29),"")</f>
        <v>MARAGNES Maïté</v>
      </c>
      <c r="O26" s="80">
        <v>2</v>
      </c>
      <c r="P26" s="14"/>
      <c r="Q26" s="6"/>
      <c r="R26" s="6"/>
      <c r="S26" s="6"/>
      <c r="T26" s="6"/>
      <c r="U26" s="6"/>
      <c r="V26" s="6"/>
    </row>
    <row r="27" spans="4:22" ht="22.5" customHeight="1">
      <c r="D27" s="2"/>
      <c r="E27"/>
      <c r="F27" s="10"/>
      <c r="G27" s="12"/>
      <c r="H27" s="12"/>
      <c r="I27" s="3"/>
      <c r="J27" s="12"/>
      <c r="K27" s="18"/>
      <c r="N27" s="30" t="str">
        <f>IF($I13="","",IF($I13=$I14,IF($J13&lt;$J14,$H13,$H14),IF($I13&lt;$I14,$H13,$H14)))</f>
        <v> </v>
      </c>
      <c r="Q27" s="6"/>
      <c r="R27" s="6"/>
      <c r="S27" s="6"/>
      <c r="T27" s="6"/>
      <c r="U27" s="6"/>
      <c r="V27" s="6"/>
    </row>
    <row r="28" spans="4:22" ht="22.5" customHeight="1" thickBot="1">
      <c r="D28" s="2"/>
      <c r="E28"/>
      <c r="F28" s="10"/>
      <c r="G28" s="2" t="s">
        <v>4</v>
      </c>
      <c r="H28" s="2" t="s">
        <v>17</v>
      </c>
      <c r="I28" s="61" t="s">
        <v>2</v>
      </c>
      <c r="J28" s="2" t="s">
        <v>9</v>
      </c>
      <c r="K28" s="18"/>
      <c r="N28" s="30" t="str">
        <f>IF($I29="","",IF($I29=$I30,IF($J29&lt;$J30,$H29,$H30),IF($I29&lt;$I30,$H29,$H30)))</f>
        <v>MARAGNES Maïté</v>
      </c>
      <c r="Q28" s="6"/>
      <c r="R28" s="6"/>
      <c r="S28" s="6"/>
      <c r="T28" s="6"/>
      <c r="U28" s="6"/>
      <c r="V28" s="6"/>
    </row>
    <row r="29" spans="4:22" ht="22.5" customHeight="1">
      <c r="D29" s="2"/>
      <c r="E29"/>
      <c r="F29" s="10">
        <v>2</v>
      </c>
      <c r="G29" s="19">
        <f>G14+1</f>
        <v>1</v>
      </c>
      <c r="H29" s="47" t="str">
        <f>IF($B$2&lt;&gt;"",LOOKUP(F29,$A$2:$A21,$B$11:$B$14),"")</f>
        <v>SANCHEZ Mélodie</v>
      </c>
      <c r="I29" s="82">
        <v>6</v>
      </c>
      <c r="J29" s="20"/>
      <c r="K29" s="24"/>
      <c r="N29" s="32"/>
      <c r="Q29" s="6"/>
      <c r="R29" s="6"/>
      <c r="S29" s="6"/>
      <c r="T29" s="6"/>
      <c r="U29" s="6"/>
      <c r="V29" s="6"/>
    </row>
    <row r="30" spans="4:22" ht="22.5" customHeight="1" thickBot="1">
      <c r="D30" s="2"/>
      <c r="E30"/>
      <c r="F30" s="10">
        <v>3</v>
      </c>
      <c r="G30" s="19">
        <f>G29+1</f>
        <v>2</v>
      </c>
      <c r="H30" s="44" t="str">
        <f>IF($B$2&lt;&gt;"",LOOKUP(F30,$A$2:$A22,$B$11:$B$14),"")</f>
        <v>MARAGNES Maïté</v>
      </c>
      <c r="I30" s="83">
        <v>0</v>
      </c>
      <c r="J30" s="23"/>
      <c r="N30" s="32"/>
      <c r="Q30" s="6"/>
      <c r="R30" s="6"/>
      <c r="S30" s="6"/>
      <c r="T30" s="6"/>
      <c r="U30" s="6"/>
      <c r="V30" s="6"/>
    </row>
    <row r="31" spans="4:22" ht="22.5" customHeight="1">
      <c r="D31" s="2"/>
      <c r="E31"/>
      <c r="F31" s="10"/>
      <c r="G31"/>
      <c r="H31"/>
      <c r="I31" s="64"/>
      <c r="J31"/>
      <c r="K31"/>
      <c r="L31"/>
      <c r="M31" s="6"/>
      <c r="N31" s="6"/>
      <c r="O31" s="65"/>
      <c r="P31" s="6"/>
      <c r="Q31" s="6"/>
      <c r="R31" s="6"/>
      <c r="S31" s="6"/>
      <c r="T31" s="6"/>
      <c r="U31" s="6"/>
      <c r="V31" s="6"/>
    </row>
    <row r="32" spans="4:20" ht="22.5" customHeight="1">
      <c r="D32" s="2"/>
      <c r="E32"/>
      <c r="F32" s="10"/>
      <c r="G32"/>
      <c r="H32"/>
      <c r="I32" s="64"/>
      <c r="J32"/>
      <c r="K32"/>
      <c r="L32"/>
      <c r="N32" s="30"/>
      <c r="T32" s="32"/>
    </row>
    <row r="33" spans="4:20" ht="22.5" customHeight="1">
      <c r="D33" s="2"/>
      <c r="E33"/>
      <c r="F33" s="10"/>
      <c r="G33"/>
      <c r="H33"/>
      <c r="I33" s="64"/>
      <c r="J33"/>
      <c r="K33"/>
      <c r="L33"/>
      <c r="M33" s="8"/>
      <c r="N33" s="30">
        <f>IF(I34="","",IF(I34=I35,IF(J34&gt;J35,H34,H35),IF(I34&gt;I35,H34,H35)))</f>
      </c>
      <c r="T33" s="32"/>
    </row>
    <row r="34" spans="4:22" ht="22.5" customHeight="1">
      <c r="D34" s="2"/>
      <c r="E34"/>
      <c r="F34" s="10"/>
      <c r="G34"/>
      <c r="H34"/>
      <c r="I34" s="64"/>
      <c r="J34"/>
      <c r="K34"/>
      <c r="L34"/>
      <c r="M34" s="9"/>
      <c r="N34" s="9"/>
      <c r="O34" s="10"/>
      <c r="P34" s="9"/>
      <c r="Q34" s="9"/>
      <c r="R34" s="9"/>
      <c r="S34" s="9"/>
      <c r="T34" s="9"/>
      <c r="U34" s="9"/>
      <c r="V34" s="9"/>
    </row>
    <row r="35" spans="4:20" ht="22.5" customHeight="1">
      <c r="D35" s="2"/>
      <c r="E35"/>
      <c r="F35" s="10"/>
      <c r="G35"/>
      <c r="H35"/>
      <c r="I35" s="64"/>
      <c r="J35"/>
      <c r="K35"/>
      <c r="L35"/>
      <c r="M35" s="8"/>
      <c r="T35" s="32"/>
    </row>
    <row r="36" spans="4:20" ht="22.5" customHeight="1">
      <c r="D36" s="2"/>
      <c r="E36" s="10"/>
      <c r="F36" s="10"/>
      <c r="H36" s="30"/>
      <c r="M36" s="8"/>
      <c r="T36" s="32"/>
    </row>
    <row r="37" spans="4:20" ht="22.5" customHeight="1" thickBot="1">
      <c r="D37" s="2"/>
      <c r="E37" s="10"/>
      <c r="F37" s="10"/>
      <c r="G37" s="8"/>
      <c r="H37" s="30"/>
      <c r="M37" s="8"/>
      <c r="T37" s="32"/>
    </row>
    <row r="38" spans="4:20" ht="22.5" customHeight="1" thickBot="1">
      <c r="D38" s="2"/>
      <c r="F38" s="10"/>
      <c r="G38" s="4"/>
      <c r="H38" s="4"/>
      <c r="I38" s="58"/>
      <c r="J38" s="4"/>
      <c r="M38" s="151" t="str">
        <f>IF(O$17="","",IF(O$17=O$18,IF(P$17&gt;P$18,N$17,N$18),IF(O$17&gt;O$18,N$17,N$18)))</f>
        <v>GIVERNEAU GIRAU Juliette</v>
      </c>
      <c r="N38" s="152"/>
      <c r="O38" s="152"/>
      <c r="P38" s="153"/>
      <c r="T38" s="32"/>
    </row>
    <row r="39" spans="4:19" ht="22.5" customHeight="1" thickBot="1">
      <c r="D39" s="2"/>
      <c r="F39" s="10"/>
      <c r="G39" s="151" t="str">
        <f>IF(O$17="","",IF(O$17=O$18,IF(P$17&lt;P$18,N$17,N$18),IF(O$17&lt;O$18,N$17,N$18)))</f>
        <v>SANCHEZ Mélodie</v>
      </c>
      <c r="H39" s="152"/>
      <c r="I39" s="152"/>
      <c r="J39" s="153"/>
      <c r="M39" s="154"/>
      <c r="N39" s="155"/>
      <c r="O39" s="155"/>
      <c r="P39" s="156"/>
      <c r="S39" s="8"/>
    </row>
    <row r="40" spans="4:22" ht="22.5" customHeight="1">
      <c r="D40" s="2"/>
      <c r="F40" s="10"/>
      <c r="G40" s="154"/>
      <c r="H40" s="155"/>
      <c r="I40" s="155"/>
      <c r="J40" s="156"/>
      <c r="M40" s="33"/>
      <c r="P40" s="34"/>
      <c r="S40" s="151" t="str">
        <f>IF(O$25="","",IF(O$25=O$26,IF(P$25&gt;P$26,N$25,N$26),IF(O$25&gt;O$26,N$25,N$26)))</f>
        <v>MARAGNES Maïté</v>
      </c>
      <c r="T40" s="152"/>
      <c r="U40" s="152"/>
      <c r="V40" s="153"/>
    </row>
    <row r="41" spans="4:22" ht="22.5" customHeight="1" thickBot="1">
      <c r="D41" s="2"/>
      <c r="F41" s="10"/>
      <c r="G41" s="35"/>
      <c r="H41" s="36"/>
      <c r="I41" s="62"/>
      <c r="J41" s="37"/>
      <c r="M41" s="38"/>
      <c r="N41" s="36"/>
      <c r="O41" s="63"/>
      <c r="P41" s="37"/>
      <c r="S41" s="167"/>
      <c r="T41" s="168"/>
      <c r="U41" s="168"/>
      <c r="V41" s="169"/>
    </row>
    <row r="42" spans="4:22" ht="22.5" customHeight="1">
      <c r="D42" s="2"/>
      <c r="G42" s="8"/>
      <c r="H42" s="148" t="s">
        <v>13</v>
      </c>
      <c r="I42" s="148"/>
      <c r="J42" s="148"/>
      <c r="M42" s="149" t="s">
        <v>14</v>
      </c>
      <c r="N42" s="149"/>
      <c r="O42" s="149"/>
      <c r="P42" s="149"/>
      <c r="S42" s="149" t="s">
        <v>15</v>
      </c>
      <c r="T42" s="149"/>
      <c r="U42" s="149"/>
      <c r="V42" s="149"/>
    </row>
    <row r="43" spans="4:22" ht="22.5" customHeight="1">
      <c r="D43" s="2"/>
      <c r="G43" s="8"/>
      <c r="H43" s="148"/>
      <c r="I43" s="148"/>
      <c r="J43" s="148"/>
      <c r="M43" s="148"/>
      <c r="N43" s="148"/>
      <c r="O43" s="148"/>
      <c r="P43" s="148"/>
      <c r="S43" s="148"/>
      <c r="T43" s="148"/>
      <c r="U43" s="148"/>
      <c r="V43" s="148"/>
    </row>
    <row r="44" spans="4:13" ht="22.5" customHeight="1">
      <c r="D44" s="2"/>
      <c r="G44" s="8"/>
      <c r="M44" s="8"/>
    </row>
    <row r="45" spans="4:13" ht="22.5" customHeight="1">
      <c r="D45" s="2"/>
      <c r="G45" s="8"/>
      <c r="M45" s="8"/>
    </row>
    <row r="46" spans="4:7" ht="22.5" customHeight="1">
      <c r="D46" s="2"/>
      <c r="G46" s="8"/>
    </row>
    <row r="47" spans="4:13" ht="22.5" customHeight="1">
      <c r="D47" s="2"/>
      <c r="G47" s="8"/>
      <c r="M47" s="8"/>
    </row>
    <row r="48" spans="4:16" ht="22.5" customHeight="1">
      <c r="D48" s="2"/>
      <c r="G48" s="8"/>
      <c r="M48" s="8"/>
      <c r="N48" s="8"/>
      <c r="O48" s="59"/>
      <c r="P48" s="8"/>
    </row>
    <row r="49" spans="4:13" ht="22.5" customHeight="1">
      <c r="D49" s="2"/>
      <c r="M49" s="8"/>
    </row>
    <row r="50" spans="4:16" ht="22.5" customHeight="1">
      <c r="D50" s="2"/>
      <c r="M50" s="4"/>
      <c r="N50" s="4"/>
      <c r="O50" s="58"/>
      <c r="P50" s="4"/>
    </row>
    <row r="51" spans="4:13" ht="22.5" customHeight="1">
      <c r="D51" s="2"/>
      <c r="M51" s="8"/>
    </row>
    <row r="52" spans="4:16" ht="22.5" customHeight="1">
      <c r="D52" s="2"/>
      <c r="M52" s="8"/>
      <c r="N52" s="8"/>
      <c r="O52" s="59"/>
      <c r="P52" s="8"/>
    </row>
    <row r="53" spans="4:13" ht="22.5" customHeight="1">
      <c r="D53" s="2"/>
      <c r="M53" s="8"/>
    </row>
    <row r="54" spans="4:13" ht="22.5" customHeight="1">
      <c r="D54" s="2"/>
      <c r="M54" s="8"/>
    </row>
    <row r="55" spans="4:13" ht="22.5" customHeight="1">
      <c r="D55" s="2"/>
      <c r="M55" s="8"/>
    </row>
    <row r="56" spans="4:13" ht="22.5" customHeight="1">
      <c r="D56" s="2"/>
      <c r="M56" s="8"/>
    </row>
    <row r="57" spans="4:13" ht="22.5" customHeight="1">
      <c r="D57" s="2"/>
      <c r="M57" s="8"/>
    </row>
    <row r="58" spans="4:13" ht="22.5" customHeight="1">
      <c r="D58" s="2"/>
      <c r="M58" s="8"/>
    </row>
    <row r="59" spans="4:17" ht="22.5" customHeight="1">
      <c r="D59" s="2"/>
      <c r="M59" s="40"/>
      <c r="N59" s="40"/>
      <c r="O59" s="42"/>
      <c r="P59" s="40"/>
      <c r="Q59" s="40"/>
    </row>
    <row r="60" spans="1:17" ht="22.5" customHeight="1">
      <c r="A60" s="2"/>
      <c r="M60" s="40"/>
      <c r="N60" s="40"/>
      <c r="O60" s="42"/>
      <c r="P60" s="40"/>
      <c r="Q60" s="40"/>
    </row>
    <row r="61" spans="1:22" ht="22.5" customHeight="1">
      <c r="A61" s="2"/>
      <c r="V61" s="8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16.5" customHeight="1">
      <c r="A91" s="2"/>
    </row>
    <row r="92" ht="16.5" customHeight="1">
      <c r="A92" s="2"/>
    </row>
    <row r="93" ht="16.5" customHeight="1">
      <c r="A93" s="2"/>
    </row>
    <row r="94" ht="16.5" customHeight="1">
      <c r="A94" s="2"/>
    </row>
    <row r="95" spans="1:22" ht="16.5" customHeight="1">
      <c r="A95" s="2"/>
      <c r="R95" s="40"/>
      <c r="S95" s="40"/>
      <c r="T95" s="40"/>
      <c r="U95" s="40"/>
      <c r="V95" s="41"/>
    </row>
    <row r="96" spans="1:22" ht="16.5" customHeight="1">
      <c r="A96" s="2"/>
      <c r="R96" s="40"/>
      <c r="S96" s="40"/>
      <c r="T96" s="40"/>
      <c r="U96" s="40"/>
      <c r="V96" s="40"/>
    </row>
    <row r="97" ht="16.5" customHeight="1">
      <c r="A97" s="2"/>
    </row>
    <row r="98" ht="16.5" customHeight="1">
      <c r="A98" s="2"/>
    </row>
    <row r="99" ht="16.5" customHeight="1">
      <c r="A99" s="2"/>
    </row>
    <row r="100" ht="16.5" customHeight="1">
      <c r="A100" s="2"/>
    </row>
    <row r="101" ht="16.5" customHeight="1">
      <c r="A101" s="2"/>
    </row>
    <row r="102" ht="16.5" customHeight="1">
      <c r="A102" s="2"/>
    </row>
    <row r="103" ht="16.5" customHeight="1">
      <c r="A103" s="2"/>
    </row>
    <row r="104" ht="16.5" customHeight="1">
      <c r="A104" s="2"/>
    </row>
    <row r="105" ht="16.5" customHeight="1">
      <c r="A105" s="2"/>
    </row>
    <row r="106" ht="16.5" customHeight="1">
      <c r="A106" s="2"/>
    </row>
    <row r="107" ht="16.5" customHeight="1">
      <c r="A107" s="2"/>
    </row>
    <row r="108" ht="16.5" customHeight="1">
      <c r="A108" s="2"/>
    </row>
    <row r="109" ht="16.5" customHeight="1">
      <c r="A109" s="2"/>
    </row>
    <row r="110" ht="16.5" customHeight="1">
      <c r="A110" s="2"/>
    </row>
    <row r="111" ht="16.5" customHeight="1">
      <c r="A111" s="2"/>
    </row>
    <row r="112" ht="16.5" customHeight="1">
      <c r="A112" s="2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12">
    <mergeCell ref="M4:U7"/>
    <mergeCell ref="G9:J9"/>
    <mergeCell ref="M9:V10"/>
    <mergeCell ref="M14:P14"/>
    <mergeCell ref="M15:P15"/>
    <mergeCell ref="M22:P22"/>
    <mergeCell ref="M38:P39"/>
    <mergeCell ref="G39:J40"/>
    <mergeCell ref="S40:V41"/>
    <mergeCell ref="H42:J43"/>
    <mergeCell ref="M42:P43"/>
    <mergeCell ref="S42:V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zoomScale="40" zoomScaleNormal="40" zoomScalePageLayoutView="0" workbookViewId="0" topLeftCell="A1">
      <selection activeCell="N19" sqref="N19"/>
    </sheetView>
  </sheetViews>
  <sheetFormatPr defaultColWidth="11.421875" defaultRowHeight="12.75"/>
  <cols>
    <col min="1" max="1" width="6.00390625" style="6" bestFit="1" customWidth="1"/>
    <col min="2" max="3" width="24.7109375" style="2" customWidth="1"/>
    <col min="4" max="4" width="7.57421875" style="6" customWidth="1"/>
    <col min="5" max="5" width="3.421875" style="5" customWidth="1"/>
    <col min="6" max="6" width="4.421875" style="7" customWidth="1"/>
    <col min="7" max="7" width="6.00390625" style="5" customWidth="1"/>
    <col min="8" max="8" width="42.00390625" style="5" customWidth="1"/>
    <col min="9" max="9" width="8.7109375" style="60" customWidth="1"/>
    <col min="10" max="10" width="6.421875" style="5" customWidth="1"/>
    <col min="11" max="12" width="1.7109375" style="5" customWidth="1"/>
    <col min="13" max="13" width="6.00390625" style="5" customWidth="1"/>
    <col min="14" max="14" width="37.8515625" style="5" customWidth="1"/>
    <col min="15" max="15" width="8.7109375" style="60" customWidth="1"/>
    <col min="16" max="16" width="6.421875" style="5" customWidth="1"/>
    <col min="17" max="18" width="1.7109375" style="5" customWidth="1"/>
    <col min="19" max="19" width="6.00390625" style="5" customWidth="1"/>
    <col min="20" max="20" width="29.28125" style="5" customWidth="1"/>
    <col min="21" max="21" width="8.7109375" style="5" customWidth="1"/>
    <col min="22" max="22" width="6.421875" style="5" customWidth="1"/>
    <col min="23" max="16384" width="11.421875" style="6" customWidth="1"/>
  </cols>
  <sheetData>
    <row r="1" spans="1:22" ht="22.5" customHeight="1">
      <c r="A1" s="1" t="s">
        <v>0</v>
      </c>
      <c r="B1" s="1" t="s">
        <v>17</v>
      </c>
      <c r="C1" s="1" t="s">
        <v>18</v>
      </c>
      <c r="D1" s="1" t="s">
        <v>16</v>
      </c>
      <c r="E1" s="8"/>
      <c r="F1" s="3"/>
      <c r="G1" s="4"/>
      <c r="H1" s="4"/>
      <c r="I1" s="58"/>
      <c r="J1" s="4"/>
      <c r="M1" s="4"/>
      <c r="N1" s="4"/>
      <c r="O1" s="58"/>
      <c r="P1" s="4"/>
      <c r="S1" s="4"/>
      <c r="T1" s="4"/>
      <c r="U1" s="4"/>
      <c r="V1" s="4"/>
    </row>
    <row r="2" spans="1:22" ht="22.5" customHeight="1">
      <c r="A2" s="74">
        <v>1</v>
      </c>
      <c r="B2" s="104" t="s">
        <v>106</v>
      </c>
      <c r="C2" s="104" t="s">
        <v>107</v>
      </c>
      <c r="D2" s="90">
        <v>583</v>
      </c>
      <c r="G2" s="8"/>
      <c r="H2" s="8"/>
      <c r="I2" s="59"/>
      <c r="J2" s="8"/>
      <c r="N2" s="9"/>
      <c r="O2" s="10"/>
      <c r="P2" s="9"/>
      <c r="Q2" s="9"/>
      <c r="R2" s="9"/>
      <c r="S2" s="9"/>
      <c r="T2" s="9"/>
      <c r="U2" s="9"/>
      <c r="V2" s="9"/>
    </row>
    <row r="3" spans="1:22" ht="22.5" customHeight="1">
      <c r="A3" s="75">
        <v>2</v>
      </c>
      <c r="B3" s="105" t="s">
        <v>110</v>
      </c>
      <c r="C3" s="105" t="s">
        <v>111</v>
      </c>
      <c r="D3" s="91">
        <v>558</v>
      </c>
      <c r="G3" s="4"/>
      <c r="H3" s="4"/>
      <c r="I3" s="58"/>
      <c r="J3" s="4"/>
      <c r="M3" s="9"/>
      <c r="N3" s="9"/>
      <c r="O3" s="10"/>
      <c r="P3" s="9"/>
      <c r="Q3" s="9"/>
      <c r="R3" s="9"/>
      <c r="S3" s="9"/>
      <c r="T3" s="9"/>
      <c r="U3" s="9"/>
      <c r="V3" s="9"/>
    </row>
    <row r="4" spans="1:22" ht="22.5" customHeight="1">
      <c r="A4" s="75">
        <v>3</v>
      </c>
      <c r="B4" s="105" t="s">
        <v>108</v>
      </c>
      <c r="C4" s="105" t="s">
        <v>109</v>
      </c>
      <c r="D4" s="91">
        <v>557</v>
      </c>
      <c r="F4" s="10"/>
      <c r="G4" s="8"/>
      <c r="M4" s="150" t="str">
        <f>'ARST VH'!M3</f>
        <v>MONT de MARSAN
CHAMPIONNAT DE FRANCE HANDISPORT
17 Mars 2013
</v>
      </c>
      <c r="N4" s="150"/>
      <c r="O4" s="150"/>
      <c r="P4" s="150"/>
      <c r="Q4" s="150"/>
      <c r="R4" s="150"/>
      <c r="S4" s="150"/>
      <c r="T4" s="150"/>
      <c r="U4" s="150"/>
      <c r="V4" s="66"/>
    </row>
    <row r="5" spans="1:22" ht="22.5" customHeight="1">
      <c r="A5" s="77">
        <v>4</v>
      </c>
      <c r="B5" s="70"/>
      <c r="C5" s="70"/>
      <c r="D5" s="70"/>
      <c r="F5" s="10"/>
      <c r="G5" s="8"/>
      <c r="M5" s="150"/>
      <c r="N5" s="150"/>
      <c r="O5" s="150"/>
      <c r="P5" s="150"/>
      <c r="Q5" s="150"/>
      <c r="R5" s="150"/>
      <c r="S5" s="150"/>
      <c r="T5" s="150"/>
      <c r="U5" s="150"/>
      <c r="V5" s="66"/>
    </row>
    <row r="6" spans="1:22" ht="22.5" customHeight="1">
      <c r="A6" s="74">
        <v>5</v>
      </c>
      <c r="B6" s="139"/>
      <c r="C6" s="67"/>
      <c r="D6" s="140"/>
      <c r="F6" s="10"/>
      <c r="G6" s="8"/>
      <c r="M6" s="150"/>
      <c r="N6" s="150"/>
      <c r="O6" s="150"/>
      <c r="P6" s="150"/>
      <c r="Q6" s="150"/>
      <c r="R6" s="150"/>
      <c r="S6" s="150"/>
      <c r="T6" s="150"/>
      <c r="U6" s="150"/>
      <c r="V6" s="66"/>
    </row>
    <row r="7" spans="1:22" ht="22.5" customHeight="1">
      <c r="A7" s="75">
        <v>6</v>
      </c>
      <c r="B7" s="141"/>
      <c r="C7" s="68"/>
      <c r="D7" s="142"/>
      <c r="F7" s="10"/>
      <c r="G7"/>
      <c r="H7"/>
      <c r="I7" s="64"/>
      <c r="J7"/>
      <c r="K7"/>
      <c r="L7"/>
      <c r="M7" s="150"/>
      <c r="N7" s="150"/>
      <c r="O7" s="150"/>
      <c r="P7" s="150"/>
      <c r="Q7" s="150"/>
      <c r="R7" s="150"/>
      <c r="S7" s="150"/>
      <c r="T7" s="150"/>
      <c r="U7" s="150"/>
      <c r="V7" s="66"/>
    </row>
    <row r="8" spans="1:22" ht="22.5" customHeight="1">
      <c r="A8" s="75">
        <v>7</v>
      </c>
      <c r="B8" s="141"/>
      <c r="C8" s="68"/>
      <c r="D8" s="142"/>
      <c r="E8" s="10"/>
      <c r="F8" s="10"/>
      <c r="G8"/>
      <c r="H8"/>
      <c r="I8" s="64"/>
      <c r="J8"/>
      <c r="K8"/>
      <c r="L8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2.5" customHeight="1">
      <c r="A9" s="77">
        <v>8</v>
      </c>
      <c r="B9" s="143"/>
      <c r="C9" s="70"/>
      <c r="D9" s="78"/>
      <c r="E9" s="10"/>
      <c r="F9" s="10"/>
      <c r="G9" s="144" t="s">
        <v>10</v>
      </c>
      <c r="H9" s="144"/>
      <c r="I9" s="144"/>
      <c r="J9" s="144"/>
      <c r="K9"/>
      <c r="L9"/>
      <c r="M9" s="150" t="s">
        <v>112</v>
      </c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22.5" customHeight="1">
      <c r="A10" s="2"/>
      <c r="E10"/>
      <c r="F10" s="10"/>
      <c r="G10"/>
      <c r="H10"/>
      <c r="I10" s="64"/>
      <c r="J10"/>
      <c r="K10"/>
      <c r="L10"/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2:16" ht="22.5" customHeight="1">
      <c r="B11" s="45" t="str">
        <f>B2&amp;" "&amp;C2</f>
        <v>PEYRONDET François</v>
      </c>
      <c r="D11" s="2"/>
      <c r="E11"/>
      <c r="F11" s="10"/>
      <c r="G11"/>
      <c r="H11"/>
      <c r="I11" s="64"/>
      <c r="J11"/>
      <c r="K11"/>
      <c r="L11"/>
      <c r="M11" s="6"/>
      <c r="N11" s="6"/>
      <c r="O11" s="65"/>
      <c r="P11" s="6"/>
    </row>
    <row r="12" spans="2:19" ht="22.5" customHeight="1" thickBot="1">
      <c r="B12" s="45" t="str">
        <f>B3&amp;" "&amp;C3</f>
        <v>QUAEGEBEUR Pascal</v>
      </c>
      <c r="D12" s="2"/>
      <c r="E12"/>
      <c r="F12" s="10"/>
      <c r="G12" s="2" t="s">
        <v>4</v>
      </c>
      <c r="H12" s="2" t="s">
        <v>17</v>
      </c>
      <c r="I12" s="61" t="s">
        <v>2</v>
      </c>
      <c r="J12" s="2" t="s">
        <v>9</v>
      </c>
      <c r="M12" s="8"/>
      <c r="S12" s="8"/>
    </row>
    <row r="13" spans="2:22" ht="22.5" customHeight="1">
      <c r="B13" s="45" t="str">
        <f>B4&amp;" "&amp;C4</f>
        <v>BERTONCINI Florent</v>
      </c>
      <c r="D13" s="2"/>
      <c r="E13"/>
      <c r="F13" s="10">
        <v>4</v>
      </c>
      <c r="G13" s="19"/>
      <c r="H13" s="47" t="str">
        <f>IF($B$2&lt;&gt;"",LOOKUP(F13,$A$2:$A5,$B$11:$B$14),"")</f>
        <v> </v>
      </c>
      <c r="I13" s="79">
        <v>0.1</v>
      </c>
      <c r="J13" s="20"/>
      <c r="M13" s="4"/>
      <c r="N13" s="4"/>
      <c r="O13" s="58"/>
      <c r="P13" s="4"/>
      <c r="Q13" s="6"/>
      <c r="R13" s="6"/>
      <c r="S13" s="6"/>
      <c r="T13" s="6"/>
      <c r="U13" s="6"/>
      <c r="V13" s="6"/>
    </row>
    <row r="14" spans="2:22" ht="22.5" customHeight="1" thickBot="1">
      <c r="B14" s="45" t="str">
        <f>B5&amp;" "&amp;C5</f>
        <v> </v>
      </c>
      <c r="D14" s="2"/>
      <c r="E14"/>
      <c r="F14" s="10">
        <v>1</v>
      </c>
      <c r="G14" s="19"/>
      <c r="H14" s="44" t="str">
        <f>IF($B$2&lt;&gt;"",LOOKUP(F14,$A$2:$A6,$B$11:$B$14),"")</f>
        <v>PEYRONDET François</v>
      </c>
      <c r="I14" s="80">
        <v>2</v>
      </c>
      <c r="J14" s="23"/>
      <c r="K14" s="15"/>
      <c r="M14" s="144" t="s">
        <v>11</v>
      </c>
      <c r="N14" s="144"/>
      <c r="O14" s="144"/>
      <c r="P14" s="144"/>
      <c r="Q14" s="6"/>
      <c r="R14" s="6"/>
      <c r="S14" s="6"/>
      <c r="T14" s="6"/>
      <c r="U14" s="6"/>
      <c r="V14" s="6"/>
    </row>
    <row r="15" spans="4:22" ht="22.5" customHeight="1">
      <c r="D15" s="2"/>
      <c r="E15"/>
      <c r="F15" s="10"/>
      <c r="G15" s="21"/>
      <c r="H15" s="30"/>
      <c r="K15" s="27"/>
      <c r="M15" s="147"/>
      <c r="N15" s="147"/>
      <c r="O15" s="147"/>
      <c r="P15" s="147"/>
      <c r="Q15" s="6"/>
      <c r="R15" s="6"/>
      <c r="S15" s="6"/>
      <c r="T15" s="6"/>
      <c r="U15" s="6"/>
      <c r="V15" s="6"/>
    </row>
    <row r="16" spans="4:22" ht="22.5" customHeight="1" thickBot="1">
      <c r="D16" s="2"/>
      <c r="E16"/>
      <c r="F16" s="10"/>
      <c r="G16" s="16"/>
      <c r="J16" s="10"/>
      <c r="K16" s="18"/>
      <c r="M16" s="2" t="s">
        <v>4</v>
      </c>
      <c r="N16" s="2" t="s">
        <v>17</v>
      </c>
      <c r="O16" s="61" t="s">
        <v>2</v>
      </c>
      <c r="P16" s="2" t="s">
        <v>9</v>
      </c>
      <c r="Q16" s="6"/>
      <c r="R16" s="6"/>
      <c r="S16" s="6"/>
      <c r="T16" s="6"/>
      <c r="U16" s="6"/>
      <c r="V16" s="6"/>
    </row>
    <row r="17" spans="4:22" ht="22.5" customHeight="1">
      <c r="D17" s="2"/>
      <c r="E17"/>
      <c r="F17" s="10"/>
      <c r="G17" s="16"/>
      <c r="H17" s="28"/>
      <c r="J17" s="28"/>
      <c r="K17" s="18"/>
      <c r="M17" s="19">
        <v>1</v>
      </c>
      <c r="N17" s="47" t="str">
        <f>IF((I13+I14)&gt;0,IF((I13+J13)&gt;(I14+J14),H13,H14),"")</f>
        <v>PEYRONDET François</v>
      </c>
      <c r="O17" s="82">
        <v>7</v>
      </c>
      <c r="P17" s="13"/>
      <c r="Q17" s="6"/>
      <c r="R17" s="6"/>
      <c r="S17" s="6"/>
      <c r="T17" s="6"/>
      <c r="U17" s="6"/>
      <c r="V17" s="6"/>
    </row>
    <row r="18" spans="4:22" ht="22.5" customHeight="1" thickBot="1">
      <c r="D18" s="2"/>
      <c r="E18"/>
      <c r="F18" s="10"/>
      <c r="G18" s="16"/>
      <c r="H18" s="10"/>
      <c r="J18" s="10"/>
      <c r="K18" s="18"/>
      <c r="L18" s="26"/>
      <c r="M18" s="19">
        <f>M17+1</f>
        <v>2</v>
      </c>
      <c r="N18" s="44" t="str">
        <f>IF((I29+I30)&gt;0,IF((I29+J29)&gt;(I30+J30),H29,H30),"")</f>
        <v>BERTONCINI Florent</v>
      </c>
      <c r="O18" s="83">
        <v>1</v>
      </c>
      <c r="P18" s="14"/>
      <c r="Q18" s="6"/>
      <c r="R18" s="6"/>
      <c r="S18" s="6"/>
      <c r="T18" s="6"/>
      <c r="U18" s="6"/>
      <c r="V18" s="6"/>
    </row>
    <row r="19" spans="4:22" ht="22.5" customHeight="1">
      <c r="D19" s="2"/>
      <c r="E19"/>
      <c r="F19" s="10"/>
      <c r="G19" s="16"/>
      <c r="H19" s="10"/>
      <c r="J19" s="10"/>
      <c r="K19" s="18"/>
      <c r="N19" s="17" t="str">
        <f>IF($I13="","",IF($I13=$I14,IF($J13&gt;$J14,$H13,$H14),IF($I13&gt;$I14,$H13,$H14)))</f>
        <v>PEYRONDET François</v>
      </c>
      <c r="Q19" s="6"/>
      <c r="R19" s="6"/>
      <c r="S19" s="6"/>
      <c r="T19" s="6"/>
      <c r="U19" s="6"/>
      <c r="V19" s="6"/>
    </row>
    <row r="20" spans="4:22" ht="22.5" customHeight="1">
      <c r="D20" s="2"/>
      <c r="E20"/>
      <c r="F20" s="10"/>
      <c r="G20" s="21"/>
      <c r="H20" s="28"/>
      <c r="J20" s="28"/>
      <c r="K20" s="18"/>
      <c r="N20" s="17" t="str">
        <f>IF($I29="","",IF($I29=$I30,IF($J29&gt;$J30,$H29,$H30),IF($I29&gt;$I30,$H29,$H30)))</f>
        <v>BERTONCINI Florent</v>
      </c>
      <c r="Q20" s="6"/>
      <c r="R20" s="6"/>
      <c r="S20" s="6"/>
      <c r="T20" s="6"/>
      <c r="U20" s="6"/>
      <c r="V20" s="6"/>
    </row>
    <row r="21" spans="4:22" ht="22.5" customHeight="1">
      <c r="D21" s="2"/>
      <c r="E21"/>
      <c r="F21" s="10"/>
      <c r="G21" s="16"/>
      <c r="H21" s="28"/>
      <c r="J21" s="28"/>
      <c r="K21" s="18"/>
      <c r="N21" s="25"/>
      <c r="Q21" s="6"/>
      <c r="R21" s="6"/>
      <c r="S21" s="6"/>
      <c r="T21" s="6"/>
      <c r="U21" s="6"/>
      <c r="V21" s="6"/>
    </row>
    <row r="22" spans="4:22" ht="22.5" customHeight="1">
      <c r="D22" s="2"/>
      <c r="E22"/>
      <c r="F22" s="10"/>
      <c r="G22" s="16"/>
      <c r="K22" s="18"/>
      <c r="M22" s="144" t="s">
        <v>12</v>
      </c>
      <c r="N22" s="144"/>
      <c r="O22" s="144"/>
      <c r="P22" s="144"/>
      <c r="Q22" s="6"/>
      <c r="R22" s="6"/>
      <c r="S22" s="6"/>
      <c r="T22" s="6"/>
      <c r="U22" s="6"/>
      <c r="V22" s="6"/>
    </row>
    <row r="23" spans="4:22" ht="22.5" customHeight="1">
      <c r="D23" s="2"/>
      <c r="E23"/>
      <c r="F23" s="10"/>
      <c r="G23" s="16"/>
      <c r="K23" s="18"/>
      <c r="M23" s="12"/>
      <c r="N23" s="43"/>
      <c r="O23" s="3"/>
      <c r="P23" s="12"/>
      <c r="Q23" s="6"/>
      <c r="R23" s="6"/>
      <c r="S23" s="6"/>
      <c r="T23" s="6"/>
      <c r="U23" s="6"/>
      <c r="V23" s="6"/>
    </row>
    <row r="24" spans="4:22" ht="22.5" customHeight="1" thickBot="1">
      <c r="D24" s="2"/>
      <c r="E24"/>
      <c r="F24" s="10"/>
      <c r="G24" s="21"/>
      <c r="K24" s="18"/>
      <c r="M24" s="2" t="s">
        <v>4</v>
      </c>
      <c r="N24" s="2" t="s">
        <v>17</v>
      </c>
      <c r="O24" s="61" t="s">
        <v>2</v>
      </c>
      <c r="P24" s="2" t="s">
        <v>9</v>
      </c>
      <c r="Q24" s="6"/>
      <c r="R24" s="6"/>
      <c r="S24" s="6"/>
      <c r="T24" s="6"/>
      <c r="U24" s="6"/>
      <c r="V24" s="6"/>
    </row>
    <row r="25" spans="4:22" ht="22.5" customHeight="1">
      <c r="D25" s="2"/>
      <c r="E25"/>
      <c r="F25" s="10"/>
      <c r="G25" s="21"/>
      <c r="K25" s="18"/>
      <c r="M25" s="19">
        <v>1</v>
      </c>
      <c r="N25" s="47" t="str">
        <f>IF(((I13+I14)&gt;0),IF((I13+J13)&gt;(I14+J14),H14,H13),"")</f>
        <v> </v>
      </c>
      <c r="O25" s="79">
        <v>1</v>
      </c>
      <c r="P25" s="13"/>
      <c r="Q25" s="6"/>
      <c r="R25" s="6"/>
      <c r="S25" s="6"/>
      <c r="T25" s="6"/>
      <c r="U25" s="6"/>
      <c r="V25" s="6"/>
    </row>
    <row r="26" spans="4:22" ht="22.5" customHeight="1" thickBot="1">
      <c r="D26" s="2"/>
      <c r="E26"/>
      <c r="F26" s="10"/>
      <c r="G26" s="10"/>
      <c r="H26" s="10"/>
      <c r="I26" s="10"/>
      <c r="J26" s="10"/>
      <c r="K26" s="18"/>
      <c r="L26" s="22"/>
      <c r="M26" s="19">
        <f>M25+1</f>
        <v>2</v>
      </c>
      <c r="N26" s="44" t="str">
        <f>IF((I29+I30)&gt;0,IF((I29+J29)&gt;(I30+J30),H30,H29),"")</f>
        <v>QUAEGEBEUR Pascal</v>
      </c>
      <c r="O26" s="80">
        <v>2</v>
      </c>
      <c r="P26" s="14"/>
      <c r="Q26" s="6"/>
      <c r="R26" s="6"/>
      <c r="S26" s="6"/>
      <c r="T26" s="6"/>
      <c r="U26" s="6"/>
      <c r="V26" s="6"/>
    </row>
    <row r="27" spans="4:22" ht="22.5" customHeight="1">
      <c r="D27" s="2"/>
      <c r="E27"/>
      <c r="F27" s="10"/>
      <c r="G27" s="12"/>
      <c r="H27" s="12"/>
      <c r="I27" s="3"/>
      <c r="J27" s="12"/>
      <c r="K27" s="18"/>
      <c r="N27" s="30" t="str">
        <f>IF($I13="","",IF($I13=$I14,IF($J13&lt;$J14,$H13,$H14),IF($I13&lt;$I14,$H13,$H14)))</f>
        <v> </v>
      </c>
      <c r="Q27" s="6"/>
      <c r="R27" s="6"/>
      <c r="S27" s="6"/>
      <c r="T27" s="6"/>
      <c r="U27" s="6"/>
      <c r="V27" s="6"/>
    </row>
    <row r="28" spans="4:22" ht="22.5" customHeight="1" thickBot="1">
      <c r="D28" s="2"/>
      <c r="E28"/>
      <c r="F28" s="10"/>
      <c r="G28" s="2" t="s">
        <v>4</v>
      </c>
      <c r="H28" s="2" t="s">
        <v>17</v>
      </c>
      <c r="I28" s="61" t="s">
        <v>2</v>
      </c>
      <c r="J28" s="2" t="s">
        <v>9</v>
      </c>
      <c r="K28" s="18"/>
      <c r="N28" s="30" t="str">
        <f>IF($I29="","",IF($I29=$I30,IF($J29&lt;$J30,$H29,$H30),IF($I29&lt;$I30,$H29,$H30)))</f>
        <v>QUAEGEBEUR Pascal</v>
      </c>
      <c r="Q28" s="6"/>
      <c r="R28" s="6"/>
      <c r="S28" s="6"/>
      <c r="T28" s="6"/>
      <c r="U28" s="6"/>
      <c r="V28" s="6"/>
    </row>
    <row r="29" spans="4:22" ht="22.5" customHeight="1">
      <c r="D29" s="2"/>
      <c r="E29"/>
      <c r="F29" s="10">
        <v>2</v>
      </c>
      <c r="G29" s="19">
        <f>G14+1</f>
        <v>1</v>
      </c>
      <c r="H29" s="47" t="str">
        <f>IF($B$2&lt;&gt;"",LOOKUP(F29,$A$2:$A21,$B$11:$B$14),"")</f>
        <v>QUAEGEBEUR Pascal</v>
      </c>
      <c r="I29" s="82">
        <v>0</v>
      </c>
      <c r="J29" s="20"/>
      <c r="K29" s="24"/>
      <c r="N29" s="32"/>
      <c r="Q29" s="6"/>
      <c r="R29" s="6"/>
      <c r="S29" s="6"/>
      <c r="T29" s="6"/>
      <c r="U29" s="6"/>
      <c r="V29" s="6"/>
    </row>
    <row r="30" spans="4:22" ht="22.5" customHeight="1" thickBot="1">
      <c r="D30" s="2"/>
      <c r="E30"/>
      <c r="F30" s="10">
        <v>3</v>
      </c>
      <c r="G30" s="19">
        <f>G29+1</f>
        <v>2</v>
      </c>
      <c r="H30" s="44" t="str">
        <f>IF($B$2&lt;&gt;"",LOOKUP(F30,$A$2:$A22,$B$11:$B$14),"")</f>
        <v>BERTONCINI Florent</v>
      </c>
      <c r="I30" s="83">
        <v>6</v>
      </c>
      <c r="J30" s="23"/>
      <c r="N30" s="32"/>
      <c r="Q30" s="6"/>
      <c r="R30" s="6"/>
      <c r="S30" s="6"/>
      <c r="T30" s="6"/>
      <c r="U30" s="6"/>
      <c r="V30" s="6"/>
    </row>
    <row r="31" spans="4:22" ht="22.5" customHeight="1">
      <c r="D31" s="2"/>
      <c r="E31"/>
      <c r="F31" s="10"/>
      <c r="G31"/>
      <c r="H31"/>
      <c r="I31" s="64"/>
      <c r="J31"/>
      <c r="K31"/>
      <c r="L31"/>
      <c r="M31" s="6"/>
      <c r="N31" s="6"/>
      <c r="O31" s="65"/>
      <c r="P31" s="6"/>
      <c r="Q31" s="6"/>
      <c r="R31" s="6"/>
      <c r="S31" s="6"/>
      <c r="T31" s="6"/>
      <c r="U31" s="6"/>
      <c r="V31" s="6"/>
    </row>
    <row r="32" spans="4:20" ht="22.5" customHeight="1">
      <c r="D32" s="2"/>
      <c r="E32"/>
      <c r="F32" s="10"/>
      <c r="G32"/>
      <c r="H32"/>
      <c r="I32" s="64"/>
      <c r="J32"/>
      <c r="K32"/>
      <c r="L32"/>
      <c r="N32" s="30"/>
      <c r="T32" s="32"/>
    </row>
    <row r="33" spans="4:20" ht="22.5" customHeight="1">
      <c r="D33" s="2"/>
      <c r="E33"/>
      <c r="F33" s="10"/>
      <c r="G33"/>
      <c r="H33"/>
      <c r="I33" s="64"/>
      <c r="J33"/>
      <c r="K33"/>
      <c r="L33"/>
      <c r="M33" s="8"/>
      <c r="N33" s="30">
        <f>IF(I34="","",IF(I34=I35,IF(J34&gt;J35,H34,H35),IF(I34&gt;I35,H34,H35)))</f>
      </c>
      <c r="T33" s="32"/>
    </row>
    <row r="34" spans="4:22" ht="22.5" customHeight="1">
      <c r="D34" s="2"/>
      <c r="E34"/>
      <c r="F34" s="10"/>
      <c r="G34"/>
      <c r="H34"/>
      <c r="I34" s="64"/>
      <c r="J34"/>
      <c r="K34"/>
      <c r="L34"/>
      <c r="M34" s="9"/>
      <c r="N34" s="9"/>
      <c r="O34" s="10"/>
      <c r="P34" s="9"/>
      <c r="Q34" s="9"/>
      <c r="R34" s="9"/>
      <c r="S34" s="9"/>
      <c r="T34" s="9"/>
      <c r="U34" s="9"/>
      <c r="V34" s="9"/>
    </row>
    <row r="35" spans="4:20" ht="22.5" customHeight="1">
      <c r="D35" s="2"/>
      <c r="E35"/>
      <c r="F35" s="10"/>
      <c r="G35"/>
      <c r="H35"/>
      <c r="I35" s="64"/>
      <c r="J35"/>
      <c r="K35"/>
      <c r="L35"/>
      <c r="M35" s="8"/>
      <c r="T35" s="32"/>
    </row>
    <row r="36" spans="4:20" ht="22.5" customHeight="1">
      <c r="D36" s="2"/>
      <c r="E36" s="10"/>
      <c r="F36" s="10"/>
      <c r="H36" s="30"/>
      <c r="M36" s="8"/>
      <c r="T36" s="32"/>
    </row>
    <row r="37" spans="4:20" ht="22.5" customHeight="1" thickBot="1">
      <c r="D37" s="2"/>
      <c r="E37" s="10"/>
      <c r="F37" s="10"/>
      <c r="G37" s="8"/>
      <c r="H37" s="30"/>
      <c r="M37" s="8"/>
      <c r="T37" s="32"/>
    </row>
    <row r="38" spans="4:20" ht="22.5" customHeight="1" thickBot="1">
      <c r="D38" s="2"/>
      <c r="F38" s="10"/>
      <c r="G38" s="4"/>
      <c r="H38" s="4"/>
      <c r="I38" s="58"/>
      <c r="J38" s="4"/>
      <c r="M38" s="151" t="str">
        <f>IF(O$17="","",IF(O$17=O$18,IF(P$17&gt;P$18,N$17,N$18),IF(O$17&gt;O$18,N$17,N$18)))</f>
        <v>PEYRONDET François</v>
      </c>
      <c r="N38" s="152"/>
      <c r="O38" s="152"/>
      <c r="P38" s="153"/>
      <c r="T38" s="32"/>
    </row>
    <row r="39" spans="4:19" ht="22.5" customHeight="1" thickBot="1">
      <c r="D39" s="2"/>
      <c r="F39" s="10"/>
      <c r="G39" s="151" t="str">
        <f>IF(O$17="","",IF(O$17=O$18,IF(P$17&lt;P$18,N$17,N$18),IF(O$17&lt;O$18,N$17,N$18)))</f>
        <v>BERTONCINI Florent</v>
      </c>
      <c r="H39" s="152"/>
      <c r="I39" s="152"/>
      <c r="J39" s="153"/>
      <c r="M39" s="154"/>
      <c r="N39" s="155"/>
      <c r="O39" s="155"/>
      <c r="P39" s="156"/>
      <c r="S39" s="8"/>
    </row>
    <row r="40" spans="4:22" ht="22.5" customHeight="1">
      <c r="D40" s="2"/>
      <c r="F40" s="10"/>
      <c r="G40" s="154"/>
      <c r="H40" s="155"/>
      <c r="I40" s="155"/>
      <c r="J40" s="156"/>
      <c r="M40" s="33"/>
      <c r="P40" s="34"/>
      <c r="S40" s="151" t="str">
        <f>IF(O$25="","",IF(O$25=O$26,IF(P$25&gt;P$26,N$25,N$26),IF(O$25&gt;O$26,N$25,N$26)))</f>
        <v>QUAEGEBEUR Pascal</v>
      </c>
      <c r="T40" s="152"/>
      <c r="U40" s="152"/>
      <c r="V40" s="153"/>
    </row>
    <row r="41" spans="4:22" ht="22.5" customHeight="1" thickBot="1">
      <c r="D41" s="2"/>
      <c r="F41" s="10"/>
      <c r="G41" s="35"/>
      <c r="H41" s="36"/>
      <c r="I41" s="62"/>
      <c r="J41" s="37"/>
      <c r="M41" s="38"/>
      <c r="N41" s="36"/>
      <c r="O41" s="63"/>
      <c r="P41" s="37"/>
      <c r="S41" s="167"/>
      <c r="T41" s="168"/>
      <c r="U41" s="168"/>
      <c r="V41" s="169"/>
    </row>
    <row r="42" spans="4:22" ht="22.5" customHeight="1">
      <c r="D42" s="2"/>
      <c r="G42" s="8"/>
      <c r="H42" s="148" t="s">
        <v>13</v>
      </c>
      <c r="I42" s="148"/>
      <c r="J42" s="148"/>
      <c r="M42" s="149" t="s">
        <v>14</v>
      </c>
      <c r="N42" s="149"/>
      <c r="O42" s="149"/>
      <c r="P42" s="149"/>
      <c r="S42" s="149" t="s">
        <v>15</v>
      </c>
      <c r="T42" s="149"/>
      <c r="U42" s="149"/>
      <c r="V42" s="149"/>
    </row>
    <row r="43" spans="4:22" ht="22.5" customHeight="1">
      <c r="D43" s="2"/>
      <c r="G43" s="8"/>
      <c r="H43" s="148"/>
      <c r="I43" s="148"/>
      <c r="J43" s="148"/>
      <c r="M43" s="148"/>
      <c r="N43" s="148"/>
      <c r="O43" s="148"/>
      <c r="P43" s="148"/>
      <c r="S43" s="148"/>
      <c r="T43" s="148"/>
      <c r="U43" s="148"/>
      <c r="V43" s="148"/>
    </row>
    <row r="44" spans="4:13" ht="22.5" customHeight="1">
      <c r="D44" s="2"/>
      <c r="G44" s="8"/>
      <c r="M44" s="8"/>
    </row>
    <row r="45" spans="4:13" ht="22.5" customHeight="1">
      <c r="D45" s="2"/>
      <c r="G45" s="8"/>
      <c r="M45" s="8"/>
    </row>
    <row r="46" spans="4:7" ht="22.5" customHeight="1">
      <c r="D46" s="2"/>
      <c r="G46" s="8"/>
    </row>
    <row r="47" spans="4:13" ht="22.5" customHeight="1">
      <c r="D47" s="2"/>
      <c r="G47" s="8"/>
      <c r="M47" s="8"/>
    </row>
    <row r="48" spans="4:16" ht="22.5" customHeight="1">
      <c r="D48" s="2"/>
      <c r="G48" s="8"/>
      <c r="M48" s="8"/>
      <c r="N48" s="8"/>
      <c r="O48" s="59"/>
      <c r="P48" s="8"/>
    </row>
    <row r="49" spans="4:13" ht="22.5" customHeight="1">
      <c r="D49" s="2"/>
      <c r="M49" s="8"/>
    </row>
    <row r="50" spans="4:16" ht="22.5" customHeight="1">
      <c r="D50" s="2"/>
      <c r="M50" s="4"/>
      <c r="N50" s="4"/>
      <c r="O50" s="58"/>
      <c r="P50" s="4"/>
    </row>
    <row r="51" spans="4:13" ht="22.5" customHeight="1">
      <c r="D51" s="2"/>
      <c r="M51" s="8"/>
    </row>
    <row r="52" spans="4:16" ht="22.5" customHeight="1">
      <c r="D52" s="2"/>
      <c r="M52" s="8"/>
      <c r="N52" s="8"/>
      <c r="O52" s="59"/>
      <c r="P52" s="8"/>
    </row>
    <row r="53" spans="4:13" ht="22.5" customHeight="1">
      <c r="D53" s="2"/>
      <c r="M53" s="8"/>
    </row>
    <row r="54" spans="4:13" ht="22.5" customHeight="1">
      <c r="D54" s="2"/>
      <c r="M54" s="8"/>
    </row>
    <row r="55" spans="4:13" ht="22.5" customHeight="1">
      <c r="D55" s="2"/>
      <c r="M55" s="8"/>
    </row>
    <row r="56" spans="4:13" ht="22.5" customHeight="1">
      <c r="D56" s="2"/>
      <c r="M56" s="8"/>
    </row>
    <row r="57" spans="4:13" ht="22.5" customHeight="1">
      <c r="D57" s="2"/>
      <c r="M57" s="8"/>
    </row>
    <row r="58" spans="4:13" ht="22.5" customHeight="1">
      <c r="D58" s="2"/>
      <c r="M58" s="8"/>
    </row>
    <row r="59" spans="4:17" ht="22.5" customHeight="1">
      <c r="D59" s="2"/>
      <c r="M59" s="40"/>
      <c r="N59" s="40"/>
      <c r="O59" s="42"/>
      <c r="P59" s="40"/>
      <c r="Q59" s="40"/>
    </row>
    <row r="60" spans="1:17" ht="22.5" customHeight="1">
      <c r="A60" s="2"/>
      <c r="M60" s="40"/>
      <c r="N60" s="40"/>
      <c r="O60" s="42"/>
      <c r="P60" s="40"/>
      <c r="Q60" s="40"/>
    </row>
    <row r="61" spans="1:22" ht="22.5" customHeight="1">
      <c r="A61" s="2"/>
      <c r="V61" s="8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16.5" customHeight="1">
      <c r="A91" s="2"/>
    </row>
    <row r="92" ht="16.5" customHeight="1">
      <c r="A92" s="2"/>
    </row>
    <row r="93" ht="16.5" customHeight="1">
      <c r="A93" s="2"/>
    </row>
    <row r="94" ht="16.5" customHeight="1">
      <c r="A94" s="2"/>
    </row>
    <row r="95" spans="1:22" ht="16.5" customHeight="1">
      <c r="A95" s="2"/>
      <c r="R95" s="40"/>
      <c r="S95" s="40"/>
      <c r="T95" s="40"/>
      <c r="U95" s="40"/>
      <c r="V95" s="41"/>
    </row>
    <row r="96" spans="1:22" ht="16.5" customHeight="1">
      <c r="A96" s="2"/>
      <c r="R96" s="40"/>
      <c r="S96" s="40"/>
      <c r="T96" s="40"/>
      <c r="U96" s="40"/>
      <c r="V96" s="40"/>
    </row>
    <row r="97" ht="16.5" customHeight="1">
      <c r="A97" s="2"/>
    </row>
    <row r="98" ht="16.5" customHeight="1">
      <c r="A98" s="2"/>
    </row>
    <row r="99" ht="16.5" customHeight="1">
      <c r="A99" s="2"/>
    </row>
    <row r="100" ht="16.5" customHeight="1">
      <c r="A100" s="2"/>
    </row>
    <row r="101" ht="16.5" customHeight="1">
      <c r="A101" s="2"/>
    </row>
    <row r="102" ht="16.5" customHeight="1">
      <c r="A102" s="2"/>
    </row>
    <row r="103" ht="16.5" customHeight="1">
      <c r="A103" s="2"/>
    </row>
    <row r="104" ht="16.5" customHeight="1">
      <c r="A104" s="2"/>
    </row>
    <row r="105" ht="16.5" customHeight="1">
      <c r="A105" s="2"/>
    </row>
    <row r="106" ht="16.5" customHeight="1">
      <c r="A106" s="2"/>
    </row>
    <row r="107" ht="16.5" customHeight="1">
      <c r="A107" s="2"/>
    </row>
    <row r="108" ht="16.5" customHeight="1">
      <c r="A108" s="2"/>
    </row>
    <row r="109" ht="16.5" customHeight="1">
      <c r="A109" s="2"/>
    </row>
    <row r="110" ht="16.5" customHeight="1">
      <c r="A110" s="2"/>
    </row>
    <row r="111" ht="16.5" customHeight="1">
      <c r="A111" s="2"/>
    </row>
    <row r="112" ht="16.5" customHeight="1">
      <c r="A112" s="2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12">
    <mergeCell ref="M4:U7"/>
    <mergeCell ref="G9:J9"/>
    <mergeCell ref="M9:V10"/>
    <mergeCell ref="M14:P14"/>
    <mergeCell ref="M15:P15"/>
    <mergeCell ref="M22:P22"/>
    <mergeCell ref="M38:P39"/>
    <mergeCell ref="G39:J40"/>
    <mergeCell ref="S40:V41"/>
    <mergeCell ref="H42:J43"/>
    <mergeCell ref="M42:P43"/>
    <mergeCell ref="S42:V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HANDISPORT</dc:title>
  <dc:subject>Finales</dc:subject>
  <dc:creator>BOILEAU</dc:creator>
  <cp:keywords/>
  <dc:description/>
  <cp:lastModifiedBy>Denis PAQUET</cp:lastModifiedBy>
  <cp:lastPrinted>2013-03-17T12:21:09Z</cp:lastPrinted>
  <dcterms:created xsi:type="dcterms:W3CDTF">2008-03-15T09:45:12Z</dcterms:created>
  <dcterms:modified xsi:type="dcterms:W3CDTF">2013-03-18T16:50:38Z</dcterms:modified>
  <cp:category/>
  <cp:version/>
  <cp:contentType/>
  <cp:contentStatus/>
</cp:coreProperties>
</file>