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980" windowHeight="9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<sst xmlns="http://schemas.openxmlformats.org/spreadsheetml/2006/main" count="256" uniqueCount="131">
  <si>
    <t>Matière M1</t>
  </si>
  <si>
    <t xml:space="preserve">atelier </t>
  </si>
  <si>
    <t xml:space="preserve">usinage </t>
  </si>
  <si>
    <t>Matière M2</t>
  </si>
  <si>
    <t>anti corro</t>
  </si>
  <si>
    <t>perte de 2%</t>
  </si>
  <si>
    <t xml:space="preserve">fiche de stock de MP1 </t>
  </si>
  <si>
    <t>PF</t>
  </si>
  <si>
    <t xml:space="preserve">QUESTION 1 </t>
  </si>
  <si>
    <t xml:space="preserve">MP1 </t>
  </si>
  <si>
    <t xml:space="preserve">SI </t>
  </si>
  <si>
    <t xml:space="preserve">SI + E = S + SF </t>
  </si>
  <si>
    <t>inconnu E à calculer</t>
  </si>
  <si>
    <t xml:space="preserve">stock de MP1 </t>
  </si>
  <si>
    <t>Q</t>
  </si>
  <si>
    <t>PU</t>
  </si>
  <si>
    <t>T</t>
  </si>
  <si>
    <t xml:space="preserve">CD Achat </t>
  </si>
  <si>
    <t>atelier</t>
  </si>
  <si>
    <t>de prepa</t>
  </si>
  <si>
    <t>fiche de stock de PF</t>
  </si>
  <si>
    <t>CI Achat</t>
  </si>
  <si>
    <t>TOTAL</t>
  </si>
  <si>
    <t>E</t>
  </si>
  <si>
    <t>CD</t>
  </si>
  <si>
    <t xml:space="preserve">et CI </t>
  </si>
  <si>
    <t xml:space="preserve">CI </t>
  </si>
  <si>
    <t xml:space="preserve">et déchets </t>
  </si>
  <si>
    <t xml:space="preserve">CD+CI </t>
  </si>
  <si>
    <t xml:space="preserve">Encours </t>
  </si>
  <si>
    <t xml:space="preserve">fiche de stocks de MP1 </t>
  </si>
  <si>
    <t>S</t>
  </si>
  <si>
    <t>DIFF INV</t>
  </si>
  <si>
    <t xml:space="preserve">DIFF TAUX </t>
  </si>
  <si>
    <t xml:space="preserve">SF </t>
  </si>
  <si>
    <t xml:space="preserve">achat </t>
  </si>
  <si>
    <t>production</t>
  </si>
  <si>
    <t xml:space="preserve">vente </t>
  </si>
  <si>
    <t>prepa</t>
  </si>
  <si>
    <t>appro</t>
  </si>
  <si>
    <t>peinture</t>
  </si>
  <si>
    <t>distrib</t>
  </si>
  <si>
    <t>total</t>
  </si>
  <si>
    <t>Rep 2</t>
  </si>
  <si>
    <t>nature UO</t>
  </si>
  <si>
    <t xml:space="preserve">nbre UO </t>
  </si>
  <si>
    <t xml:space="preserve">cout UO </t>
  </si>
  <si>
    <t xml:space="preserve">cout arrondi </t>
  </si>
  <si>
    <t xml:space="preserve">écart </t>
  </si>
  <si>
    <t>13090 kg MP1</t>
  </si>
  <si>
    <t>QUESTION 2</t>
  </si>
  <si>
    <t xml:space="preserve">EN COURS INITIAL </t>
  </si>
  <si>
    <t>ENONCE</t>
  </si>
  <si>
    <t>matière</t>
  </si>
  <si>
    <t>mod</t>
  </si>
  <si>
    <t>CI</t>
  </si>
  <si>
    <t>conso</t>
  </si>
  <si>
    <t xml:space="preserve">- EN COURS FINAL </t>
  </si>
  <si>
    <t>X</t>
  </si>
  <si>
    <t xml:space="preserve">COUT PRODUCTION </t>
  </si>
  <si>
    <t xml:space="preserve">produits terminés </t>
  </si>
  <si>
    <t xml:space="preserve">cout de production </t>
  </si>
  <si>
    <t xml:space="preserve">des encours finaux </t>
  </si>
  <si>
    <t xml:space="preserve">emballages </t>
  </si>
  <si>
    <t>4 u/kg</t>
  </si>
  <si>
    <t>52 000 u</t>
  </si>
  <si>
    <t>kgs</t>
  </si>
  <si>
    <t xml:space="preserve">CD et CI </t>
  </si>
  <si>
    <t>les encours finaux se retirent des couts de production, qui représentent les charges de la production terminée</t>
  </si>
  <si>
    <t xml:space="preserve">les encours initiaux se rajoutent aux couts de production, car ces encours sont finis sur la période </t>
  </si>
  <si>
    <t xml:space="preserve">comment valoriser la part matière des encours finaux ? </t>
  </si>
  <si>
    <t>méthode 1</t>
  </si>
  <si>
    <t xml:space="preserve">pas bonne </t>
  </si>
  <si>
    <t>prendre 260 kgs x 37 e</t>
  </si>
  <si>
    <t xml:space="preserve">méthode 2 </t>
  </si>
  <si>
    <t xml:space="preserve">bonne </t>
  </si>
  <si>
    <t>car n'integre pas les rebuts potentiels et non calée par rapport au standard</t>
  </si>
  <si>
    <t xml:space="preserve">quelle qté de MP consommée pour les EN Finaux ? </t>
  </si>
  <si>
    <t>pour 52.000 PF, je consomme 13.000 kgs au standard</t>
  </si>
  <si>
    <t>e/kgs</t>
  </si>
  <si>
    <t xml:space="preserve">pour 260 kgs, </t>
  </si>
  <si>
    <t xml:space="preserve">cela fait : </t>
  </si>
  <si>
    <t xml:space="preserve">arrondi </t>
  </si>
  <si>
    <t>principes</t>
  </si>
  <si>
    <t xml:space="preserve">donc </t>
  </si>
  <si>
    <t>donc</t>
  </si>
  <si>
    <t xml:space="preserve">la conso matière réelle du mois integre les encours </t>
  </si>
  <si>
    <t xml:space="preserve">meme si résultat proche </t>
  </si>
  <si>
    <t xml:space="preserve">total </t>
  </si>
  <si>
    <t>à re calculer*</t>
  </si>
  <si>
    <t>les couts de production mesurent les couts de la PC (production complète)</t>
  </si>
  <si>
    <t xml:space="preserve">or, Eni + PC - Enf = 13.000 kgs </t>
  </si>
  <si>
    <t>fiche de stocks de M2 peinture anti corrosion</t>
  </si>
  <si>
    <t xml:space="preserve">COUT ACHAT M2 </t>
  </si>
  <si>
    <t>fiche de stocks de produits PF</t>
  </si>
  <si>
    <t>ET</t>
  </si>
  <si>
    <t>ET : calculs Equivalents Terminés pour mod et CI</t>
  </si>
  <si>
    <t xml:space="preserve">pour la matière première, le traitement étant fait en amont de l'atelier, tous les encours sont 100 % complets coté Matière </t>
  </si>
  <si>
    <t xml:space="preserve">atelier usinage </t>
  </si>
  <si>
    <t>atelier anti corrosion</t>
  </si>
  <si>
    <t>produit semi fini</t>
  </si>
  <si>
    <t xml:space="preserve">CUMP </t>
  </si>
  <si>
    <t>M2</t>
  </si>
  <si>
    <t>fiche de st</t>
  </si>
  <si>
    <t>atelier peinture</t>
  </si>
  <si>
    <t xml:space="preserve">pour la matière première, le traitement étant fait dans l'atelier, les encours suivent le taux de l'énoncé </t>
  </si>
  <si>
    <t>fiche de stocks de produits semi finis</t>
  </si>
  <si>
    <t xml:space="preserve">en kgs </t>
  </si>
  <si>
    <t xml:space="preserve">matière M2 </t>
  </si>
  <si>
    <t xml:space="preserve">produit semi fini </t>
  </si>
  <si>
    <t>fiche de stock PSF</t>
  </si>
  <si>
    <t xml:space="preserve">pas de SI et SF </t>
  </si>
  <si>
    <t>horaire</t>
  </si>
  <si>
    <t>Q / ou ET</t>
  </si>
  <si>
    <t xml:space="preserve">VENTES </t>
  </si>
  <si>
    <t>GROSSISTE</t>
  </si>
  <si>
    <t>VRAC INTRA</t>
  </si>
  <si>
    <t xml:space="preserve">TOTAL CA </t>
  </si>
  <si>
    <t>CPPV</t>
  </si>
  <si>
    <t xml:space="preserve">CD </t>
  </si>
  <si>
    <t xml:space="preserve">COUT DE REVIENT </t>
  </si>
  <si>
    <t>CMUP</t>
  </si>
  <si>
    <t xml:space="preserve">CA CLIENT Y </t>
  </si>
  <si>
    <t>en nb de produits</t>
  </si>
  <si>
    <t>px unitaire de vente</t>
  </si>
  <si>
    <t xml:space="preserve">le cout réel unitaire est donc de  = </t>
  </si>
  <si>
    <t>ou</t>
  </si>
  <si>
    <t>jscilien@u-paris10.fr</t>
  </si>
  <si>
    <t>Trâme</t>
  </si>
  <si>
    <t>JC SCILIEN</t>
  </si>
  <si>
    <t>cas 2 L3 Classiques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</si>
</sst>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  <numFmt numFmtId="165" formatCode="_-* #,##0.00000\ &quot;€&quot;_-;\-* #,##0.00000\ &quot;€&quot;_-;_-* &quot;-&quot;?????\ &quot;€&quot;_-;_-@_-"/>
    <numFmt numFmtId="166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1"/>
      <color theme="1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37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0" xfId="0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41" fontId="0" fillId="0" borderId="2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0" xfId="0" applyBorder="1" applyAlignment="1">
      <alignment/>
    </xf>
    <xf numFmtId="44" fontId="0" fillId="0" borderId="26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2" fontId="0" fillId="0" borderId="26" xfId="0" applyNumberFormat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39" xfId="0" applyBorder="1" applyAlignment="1" quotePrefix="1">
      <alignment horizontal="center"/>
    </xf>
    <xf numFmtId="165" fontId="0" fillId="0" borderId="40" xfId="0" applyNumberForma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44" fontId="0" fillId="0" borderId="11" xfId="0" applyNumberFormat="1" applyBorder="1" applyAlignment="1">
      <alignment horizontal="center"/>
    </xf>
    <xf numFmtId="44" fontId="0" fillId="0" borderId="40" xfId="0" applyNumberFormat="1" applyBorder="1" applyAlignment="1">
      <alignment horizontal="center"/>
    </xf>
    <xf numFmtId="44" fontId="0" fillId="33" borderId="40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165" fontId="0" fillId="0" borderId="11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/>
    </xf>
    <xf numFmtId="0" fontId="37" fillId="0" borderId="0" xfId="0" applyFont="1" applyAlignment="1">
      <alignment horizontal="center"/>
    </xf>
    <xf numFmtId="42" fontId="0" fillId="0" borderId="41" xfId="0" applyNumberForma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39" fillId="0" borderId="0" xfId="0" applyFont="1" applyAlignment="1">
      <alignment/>
    </xf>
    <xf numFmtId="42" fontId="40" fillId="33" borderId="41" xfId="45" applyNumberFormat="1" applyFont="1" applyFill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41" fontId="0" fillId="0" borderId="0" xfId="0" applyNumberFormat="1" applyAlignment="1">
      <alignment/>
    </xf>
    <xf numFmtId="0" fontId="0" fillId="33" borderId="40" xfId="0" applyFill="1" applyBorder="1" applyAlignment="1">
      <alignment horizontal="center"/>
    </xf>
    <xf numFmtId="44" fontId="0" fillId="0" borderId="26" xfId="0" applyNumberFormat="1" applyFill="1" applyBorder="1" applyAlignment="1">
      <alignment horizontal="center"/>
    </xf>
    <xf numFmtId="13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2" fontId="0" fillId="0" borderId="0" xfId="0" applyNumberFormat="1" applyAlignment="1">
      <alignment/>
    </xf>
    <xf numFmtId="0" fontId="0" fillId="34" borderId="2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9" borderId="39" xfId="0" applyFill="1" applyBorder="1" applyAlignment="1">
      <alignment horizontal="center"/>
    </xf>
    <xf numFmtId="41" fontId="0" fillId="9" borderId="40" xfId="0" applyNumberFormat="1" applyFill="1" applyBorder="1" applyAlignment="1">
      <alignment horizontal="center"/>
    </xf>
    <xf numFmtId="44" fontId="0" fillId="9" borderId="40" xfId="0" applyNumberFormat="1" applyFill="1" applyBorder="1" applyAlignment="1">
      <alignment horizontal="center"/>
    </xf>
    <xf numFmtId="42" fontId="0" fillId="9" borderId="40" xfId="0" applyNumberFormat="1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41" fontId="0" fillId="9" borderId="41" xfId="0" applyNumberForma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41" fontId="0" fillId="0" borderId="55" xfId="0" applyNumberFormat="1" applyBorder="1" applyAlignment="1">
      <alignment/>
    </xf>
    <xf numFmtId="41" fontId="0" fillId="0" borderId="56" xfId="0" applyNumberFormat="1" applyBorder="1" applyAlignment="1">
      <alignment/>
    </xf>
    <xf numFmtId="0" fontId="37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8" fillId="0" borderId="0" xfId="45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u-paris10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5"/>
  <sheetViews>
    <sheetView tabSelected="1" zoomScalePageLayoutView="0" workbookViewId="0" topLeftCell="C1">
      <selection activeCell="H4" sqref="H4"/>
    </sheetView>
  </sheetViews>
  <sheetFormatPr defaultColWidth="11.421875" defaultRowHeight="15"/>
  <cols>
    <col min="4" max="4" width="18.421875" style="0" customWidth="1"/>
    <col min="6" max="6" width="14.28125" style="0" customWidth="1"/>
    <col min="7" max="7" width="13.7109375" style="0" customWidth="1"/>
    <col min="9" max="9" width="15.7109375" style="0" customWidth="1"/>
    <col min="10" max="10" width="17.28125" style="0" customWidth="1"/>
    <col min="11" max="11" width="16.00390625" style="0" customWidth="1"/>
  </cols>
  <sheetData>
    <row r="2" spans="5:7" ht="15">
      <c r="E2" t="s">
        <v>128</v>
      </c>
      <c r="F2" t="s">
        <v>129</v>
      </c>
      <c r="G2" t="s">
        <v>130</v>
      </c>
    </row>
    <row r="3" ht="15">
      <c r="E3" s="126" t="s">
        <v>127</v>
      </c>
    </row>
    <row r="5" ht="15.75" thickBot="1"/>
    <row r="6" spans="1:14" ht="15">
      <c r="A6" s="40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4" ht="15">
      <c r="A7" s="6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9"/>
    </row>
    <row r="8" spans="1:14" ht="15">
      <c r="A8" s="6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9"/>
    </row>
    <row r="9" spans="1:14" ht="15">
      <c r="A9" s="68"/>
      <c r="B9" s="42" t="s">
        <v>67</v>
      </c>
      <c r="C9" s="43"/>
      <c r="D9" s="108" t="s">
        <v>0</v>
      </c>
      <c r="E9" s="6"/>
      <c r="F9" s="6"/>
      <c r="G9" s="6"/>
      <c r="H9" s="6"/>
      <c r="I9" s="6"/>
      <c r="J9" s="108" t="s">
        <v>3</v>
      </c>
      <c r="K9" s="6"/>
      <c r="L9" s="6"/>
      <c r="M9" s="6"/>
      <c r="N9" s="69"/>
    </row>
    <row r="10" spans="1:14" ht="15">
      <c r="A10" s="68"/>
      <c r="D10" s="4"/>
      <c r="E10" s="6"/>
      <c r="F10" s="6"/>
      <c r="G10" s="6"/>
      <c r="H10" s="6"/>
      <c r="I10" s="6"/>
      <c r="J10" s="4"/>
      <c r="K10" s="6"/>
      <c r="L10" s="6"/>
      <c r="M10" s="6"/>
      <c r="N10" s="69"/>
    </row>
    <row r="11" spans="1:14" ht="15">
      <c r="A11" s="68"/>
      <c r="B11" s="6"/>
      <c r="C11" s="6"/>
      <c r="D11" s="4"/>
      <c r="E11" s="6"/>
      <c r="F11" s="6"/>
      <c r="G11" s="1" t="s">
        <v>28</v>
      </c>
      <c r="H11" s="6"/>
      <c r="I11" s="6"/>
      <c r="J11" s="1" t="s">
        <v>28</v>
      </c>
      <c r="K11" s="6"/>
      <c r="L11" s="6"/>
      <c r="M11" s="6"/>
      <c r="N11" s="69"/>
    </row>
    <row r="12" spans="1:14" ht="15">
      <c r="A12" s="68"/>
      <c r="B12" s="6"/>
      <c r="C12" s="8"/>
      <c r="D12" s="4"/>
      <c r="E12" s="8"/>
      <c r="F12" s="6"/>
      <c r="G12" s="7" t="s">
        <v>29</v>
      </c>
      <c r="H12" s="6"/>
      <c r="I12" s="6"/>
      <c r="J12" s="7" t="s">
        <v>29</v>
      </c>
      <c r="K12" s="6"/>
      <c r="L12" s="6"/>
      <c r="M12" s="6"/>
      <c r="N12" s="69"/>
    </row>
    <row r="13" spans="1:14" ht="15.75" thickBot="1">
      <c r="A13" s="68"/>
      <c r="B13" s="6"/>
      <c r="C13" s="6"/>
      <c r="D13" s="5"/>
      <c r="E13" s="8"/>
      <c r="F13" s="6" t="s">
        <v>56</v>
      </c>
      <c r="G13" s="2"/>
      <c r="H13" s="6"/>
      <c r="I13" s="6"/>
      <c r="J13" s="2"/>
      <c r="K13" s="8" t="s">
        <v>63</v>
      </c>
      <c r="L13" s="6"/>
      <c r="M13" s="6"/>
      <c r="N13" s="69"/>
    </row>
    <row r="14" spans="1:14" ht="15.75" thickBot="1">
      <c r="A14" s="68"/>
      <c r="B14" s="40" t="s">
        <v>24</v>
      </c>
      <c r="C14" s="44" t="s">
        <v>18</v>
      </c>
      <c r="D14" s="12"/>
      <c r="E14" s="11"/>
      <c r="F14" s="15" t="s">
        <v>49</v>
      </c>
      <c r="G14" s="44" t="s">
        <v>1</v>
      </c>
      <c r="H14" s="14"/>
      <c r="I14" s="88"/>
      <c r="J14" s="44" t="s">
        <v>1</v>
      </c>
      <c r="K14" s="14"/>
      <c r="L14" s="64"/>
      <c r="M14" s="17" t="s">
        <v>7</v>
      </c>
      <c r="N14" s="69"/>
    </row>
    <row r="15" spans="1:14" ht="16.5" thickBot="1" thickTop="1">
      <c r="A15" s="68"/>
      <c r="B15" s="41" t="s">
        <v>25</v>
      </c>
      <c r="C15" s="45" t="s">
        <v>19</v>
      </c>
      <c r="D15" s="13" t="s">
        <v>5</v>
      </c>
      <c r="E15" s="6"/>
      <c r="F15" s="6"/>
      <c r="G15" s="45" t="s">
        <v>2</v>
      </c>
      <c r="H15" s="9"/>
      <c r="I15" s="6"/>
      <c r="J15" s="45" t="s">
        <v>4</v>
      </c>
      <c r="K15" s="6"/>
      <c r="L15" s="6"/>
      <c r="M15" s="18"/>
      <c r="N15" s="69"/>
    </row>
    <row r="16" spans="1:14" ht="15">
      <c r="A16" s="68"/>
      <c r="B16" s="6"/>
      <c r="C16" s="6"/>
      <c r="D16" s="3"/>
      <c r="E16" s="6"/>
      <c r="F16" s="6"/>
      <c r="H16" s="10"/>
      <c r="I16" s="6"/>
      <c r="J16" s="19"/>
      <c r="K16" s="6"/>
      <c r="L16" s="6"/>
      <c r="M16" s="19"/>
      <c r="N16" s="69"/>
    </row>
    <row r="17" spans="1:14" ht="15">
      <c r="A17" s="68"/>
      <c r="B17" s="6"/>
      <c r="C17" s="8" t="s">
        <v>9</v>
      </c>
      <c r="D17" s="4" t="s">
        <v>27</v>
      </c>
      <c r="E17" s="6"/>
      <c r="F17" s="6"/>
      <c r="H17" s="10"/>
      <c r="I17" s="6"/>
      <c r="J17" s="4"/>
      <c r="K17" s="6"/>
      <c r="L17" s="6"/>
      <c r="M17" s="4"/>
      <c r="N17" s="69"/>
    </row>
    <row r="18" spans="1:14" ht="15">
      <c r="A18" s="68"/>
      <c r="B18" s="6"/>
      <c r="C18" s="6"/>
      <c r="D18" s="5"/>
      <c r="E18" s="6"/>
      <c r="F18" s="6"/>
      <c r="G18" s="6"/>
      <c r="H18" s="10"/>
      <c r="I18" s="6"/>
      <c r="J18" s="5"/>
      <c r="K18" s="6"/>
      <c r="L18" s="6"/>
      <c r="M18" s="5"/>
      <c r="N18" s="69"/>
    </row>
    <row r="19" spans="1:14" ht="15">
      <c r="A19" s="68"/>
      <c r="B19" s="6"/>
      <c r="C19" s="3" t="s">
        <v>6</v>
      </c>
      <c r="D19" s="12"/>
      <c r="E19" s="6"/>
      <c r="F19" s="6"/>
      <c r="G19" s="3" t="s">
        <v>110</v>
      </c>
      <c r="H19" s="12"/>
      <c r="I19" s="6"/>
      <c r="J19" s="22" t="s">
        <v>103</v>
      </c>
      <c r="K19" s="6"/>
      <c r="L19" s="3" t="s">
        <v>20</v>
      </c>
      <c r="M19" s="12"/>
      <c r="N19" s="69"/>
    </row>
    <row r="20" spans="1:14" ht="15">
      <c r="A20" s="68"/>
      <c r="B20" s="6"/>
      <c r="C20" s="4"/>
      <c r="D20" s="10"/>
      <c r="E20" s="6"/>
      <c r="F20" s="6"/>
      <c r="G20" s="4"/>
      <c r="H20" s="10"/>
      <c r="I20" s="6"/>
      <c r="J20" s="93" t="s">
        <v>102</v>
      </c>
      <c r="K20" s="6"/>
      <c r="L20" s="4"/>
      <c r="M20" s="10"/>
      <c r="N20" s="69"/>
    </row>
    <row r="21" spans="1:14" ht="15">
      <c r="A21" s="68"/>
      <c r="B21" s="6"/>
      <c r="C21" s="5"/>
      <c r="D21" s="13"/>
      <c r="E21" s="6"/>
      <c r="F21" s="6"/>
      <c r="G21" s="42" t="s">
        <v>111</v>
      </c>
      <c r="H21" s="94"/>
      <c r="I21" s="6"/>
      <c r="J21" s="23"/>
      <c r="K21" s="6"/>
      <c r="L21" s="5"/>
      <c r="M21" s="13"/>
      <c r="N21" s="69"/>
    </row>
    <row r="22" spans="1:14" ht="15.75" thickBot="1">
      <c r="A22" s="4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4" ht="15">
      <c r="C24" t="s">
        <v>8</v>
      </c>
    </row>
    <row r="26" ht="15">
      <c r="D26" t="s">
        <v>13</v>
      </c>
    </row>
    <row r="27" ht="15">
      <c r="D27" t="s">
        <v>11</v>
      </c>
    </row>
    <row r="29" ht="15">
      <c r="D29" s="20" t="s">
        <v>12</v>
      </c>
    </row>
    <row r="31" spans="2:24" ht="15.75" thickBot="1">
      <c r="B31" s="16"/>
      <c r="C31" s="16"/>
      <c r="D31" s="22"/>
      <c r="E31" s="22" t="s">
        <v>14</v>
      </c>
      <c r="F31" s="22" t="s">
        <v>15</v>
      </c>
      <c r="G31" s="22" t="s">
        <v>16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2:24" ht="15">
      <c r="B32" s="16"/>
      <c r="C32" s="16"/>
      <c r="D32" s="24" t="s">
        <v>17</v>
      </c>
      <c r="E32" s="25"/>
      <c r="F32" s="25"/>
      <c r="G32" s="26"/>
      <c r="H32" s="16"/>
      <c r="I32" s="16"/>
      <c r="J32" s="55" t="s">
        <v>35</v>
      </c>
      <c r="K32" s="56"/>
      <c r="L32" s="55" t="s">
        <v>36</v>
      </c>
      <c r="M32" s="56"/>
      <c r="N32" s="60" t="s">
        <v>37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2:24" ht="15.75" thickBot="1">
      <c r="B33" s="16"/>
      <c r="C33" s="16"/>
      <c r="D33" s="27"/>
      <c r="E33" s="21"/>
      <c r="F33" s="21"/>
      <c r="G33" s="28"/>
      <c r="H33" s="16"/>
      <c r="I33" s="16"/>
      <c r="J33" s="57" t="s">
        <v>38</v>
      </c>
      <c r="K33" s="58" t="s">
        <v>39</v>
      </c>
      <c r="L33" s="57" t="s">
        <v>2</v>
      </c>
      <c r="M33" s="58" t="s">
        <v>40</v>
      </c>
      <c r="N33" s="61" t="s">
        <v>41</v>
      </c>
      <c r="O33" s="53" t="s">
        <v>42</v>
      </c>
      <c r="P33" s="16"/>
      <c r="Q33" s="16"/>
      <c r="R33" s="16"/>
      <c r="S33" s="16"/>
      <c r="T33" s="16"/>
      <c r="U33" s="16"/>
      <c r="V33" s="16"/>
      <c r="W33" s="16"/>
      <c r="X33" s="16"/>
    </row>
    <row r="34" spans="2:24" ht="15">
      <c r="B34" s="16"/>
      <c r="C34" s="16"/>
      <c r="D34" s="29"/>
      <c r="E34" s="21"/>
      <c r="F34" s="21"/>
      <c r="G34" s="28"/>
      <c r="H34" s="16"/>
      <c r="I34" s="21" t="s">
        <v>43</v>
      </c>
      <c r="J34" s="54">
        <v>95070</v>
      </c>
      <c r="K34" s="54">
        <v>256550</v>
      </c>
      <c r="L34" s="54">
        <v>160470</v>
      </c>
      <c r="M34" s="54">
        <v>131980</v>
      </c>
      <c r="N34" s="54">
        <v>40560</v>
      </c>
      <c r="O34" s="52">
        <f>SUM(J34:N34)</f>
        <v>684630</v>
      </c>
      <c r="P34" s="16"/>
      <c r="Q34" s="16"/>
      <c r="R34" s="16"/>
      <c r="S34" s="16"/>
      <c r="T34" s="16"/>
      <c r="U34" s="16"/>
      <c r="V34" s="16"/>
      <c r="W34" s="16"/>
      <c r="X34" s="16"/>
    </row>
    <row r="35" spans="2:24" ht="15">
      <c r="B35" s="16"/>
      <c r="C35" s="16"/>
      <c r="D35" s="30"/>
      <c r="E35" s="31"/>
      <c r="F35" s="31"/>
      <c r="G35" s="32"/>
      <c r="H35" s="16"/>
      <c r="I35" s="21" t="s">
        <v>44</v>
      </c>
      <c r="J35" s="52"/>
      <c r="K35" s="52"/>
      <c r="L35" s="52"/>
      <c r="M35" s="52"/>
      <c r="N35" s="52"/>
      <c r="O35" s="52"/>
      <c r="P35" s="16"/>
      <c r="Q35" s="16"/>
      <c r="R35" s="16"/>
      <c r="S35" s="16"/>
      <c r="T35" s="16"/>
      <c r="U35" s="16"/>
      <c r="V35" s="16"/>
      <c r="W35" s="16"/>
      <c r="X35" s="16"/>
    </row>
    <row r="36" spans="2:24" ht="15.75" thickBot="1">
      <c r="B36" s="16"/>
      <c r="C36" s="16"/>
      <c r="D36" s="30" t="s">
        <v>21</v>
      </c>
      <c r="E36" s="31"/>
      <c r="F36" s="31"/>
      <c r="G36" s="32"/>
      <c r="H36" s="16"/>
      <c r="I36" s="22" t="s">
        <v>45</v>
      </c>
      <c r="J36" s="78"/>
      <c r="K36" s="78"/>
      <c r="L36" s="78"/>
      <c r="M36" s="78"/>
      <c r="N36" s="78"/>
      <c r="O36" s="78"/>
      <c r="P36" s="16"/>
      <c r="Q36" s="16"/>
      <c r="R36" s="16"/>
      <c r="S36" s="16"/>
      <c r="T36" s="16"/>
      <c r="U36" s="16"/>
      <c r="V36" s="16"/>
      <c r="W36" s="16"/>
      <c r="X36" s="16"/>
    </row>
    <row r="37" spans="2:24" ht="15.75" thickBot="1">
      <c r="B37" s="16"/>
      <c r="C37" s="16"/>
      <c r="D37" s="27"/>
      <c r="E37" s="21"/>
      <c r="F37" s="59"/>
      <c r="G37" s="28"/>
      <c r="H37" s="16"/>
      <c r="I37" s="47" t="s">
        <v>46</v>
      </c>
      <c r="J37" s="48"/>
      <c r="K37" s="48"/>
      <c r="L37" s="48"/>
      <c r="M37" s="48"/>
      <c r="N37" s="48"/>
      <c r="O37" s="49"/>
      <c r="P37" s="16"/>
      <c r="Q37" s="16"/>
      <c r="R37" s="16"/>
      <c r="S37" s="16"/>
      <c r="T37" s="16"/>
      <c r="U37" s="16"/>
      <c r="V37" s="16"/>
      <c r="W37" s="16"/>
      <c r="X37" s="16"/>
    </row>
    <row r="38" spans="2:24" ht="15">
      <c r="B38" s="16"/>
      <c r="C38" s="16"/>
      <c r="D38" s="27"/>
      <c r="E38" s="21"/>
      <c r="F38" s="59"/>
      <c r="G38" s="28"/>
      <c r="H38" s="16"/>
      <c r="I38" s="23" t="s">
        <v>47</v>
      </c>
      <c r="J38" s="38"/>
      <c r="K38" s="38"/>
      <c r="L38" s="23"/>
      <c r="M38" s="23"/>
      <c r="N38" s="23"/>
      <c r="O38" s="23"/>
      <c r="P38" s="16"/>
      <c r="Q38" s="16"/>
      <c r="R38" s="16"/>
      <c r="S38" s="16"/>
      <c r="T38" s="16"/>
      <c r="U38" s="16"/>
      <c r="V38" s="16"/>
      <c r="W38" s="16"/>
      <c r="X38" s="16"/>
    </row>
    <row r="39" spans="2:24" ht="15">
      <c r="B39" s="16"/>
      <c r="C39" s="16"/>
      <c r="D39" s="30"/>
      <c r="E39" s="31"/>
      <c r="F39" s="31"/>
      <c r="G39" s="32"/>
      <c r="H39" s="16"/>
      <c r="I39" s="21" t="s">
        <v>48</v>
      </c>
      <c r="J39" s="21"/>
      <c r="K39" s="21"/>
      <c r="L39" s="21"/>
      <c r="M39" s="21"/>
      <c r="N39" s="21"/>
      <c r="O39" s="21"/>
      <c r="P39" s="16"/>
      <c r="Q39" s="16"/>
      <c r="R39" s="16"/>
      <c r="S39" s="16"/>
      <c r="T39" s="16"/>
      <c r="U39" s="16"/>
      <c r="V39" s="16"/>
      <c r="W39" s="16"/>
      <c r="X39" s="16"/>
    </row>
    <row r="40" spans="2:24" ht="15">
      <c r="B40" s="16"/>
      <c r="C40" s="16"/>
      <c r="D40" s="29"/>
      <c r="E40" s="21"/>
      <c r="F40" s="21"/>
      <c r="G40" s="2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24" ht="15.75" thickBot="1">
      <c r="B41" s="16"/>
      <c r="C41" s="16"/>
      <c r="D41" s="33"/>
      <c r="E41" s="34"/>
      <c r="F41" s="34"/>
      <c r="G41" s="3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2:24" ht="15">
      <c r="B42" s="16"/>
      <c r="C42" s="16"/>
      <c r="D42" s="23" t="s">
        <v>22</v>
      </c>
      <c r="E42" s="23"/>
      <c r="F42" s="23"/>
      <c r="G42" s="39" t="s">
        <v>23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2:24" ht="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2:24" ht="15">
      <c r="B44" s="16"/>
      <c r="C44" s="16"/>
      <c r="D44" s="124" t="s">
        <v>30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2:24" ht="15.75" thickBot="1">
      <c r="B45" s="16"/>
      <c r="C45" s="16"/>
      <c r="D45" s="4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ht="15.75" thickBot="1">
      <c r="B46" s="16"/>
      <c r="C46" s="16"/>
      <c r="D46" s="47"/>
      <c r="E46" s="48" t="s">
        <v>14</v>
      </c>
      <c r="F46" s="48" t="s">
        <v>15</v>
      </c>
      <c r="G46" s="48" t="s">
        <v>16</v>
      </c>
      <c r="H46" s="48"/>
      <c r="I46" s="48" t="s">
        <v>14</v>
      </c>
      <c r="J46" s="48" t="s">
        <v>15</v>
      </c>
      <c r="K46" s="49" t="s">
        <v>16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2:24" ht="15">
      <c r="B47" s="16"/>
      <c r="C47" s="16"/>
      <c r="D47" s="23" t="s">
        <v>10</v>
      </c>
      <c r="E47" s="23"/>
      <c r="F47" s="23"/>
      <c r="G47" s="23"/>
      <c r="H47" s="23" t="s">
        <v>31</v>
      </c>
      <c r="I47" s="23"/>
      <c r="J47" s="23">
        <v>37</v>
      </c>
      <c r="K47" s="23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2:24" ht="15">
      <c r="B48" s="16"/>
      <c r="C48" s="16"/>
      <c r="D48" s="21"/>
      <c r="E48" s="21"/>
      <c r="F48" s="21"/>
      <c r="G48" s="21"/>
      <c r="H48" s="21"/>
      <c r="I48" s="21"/>
      <c r="J48" s="21"/>
      <c r="K48" s="21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2:24" ht="15">
      <c r="B49" s="16"/>
      <c r="C49" s="16"/>
      <c r="D49" s="21"/>
      <c r="E49" s="21"/>
      <c r="F49" s="21"/>
      <c r="G49" s="21"/>
      <c r="H49" s="21" t="s">
        <v>32</v>
      </c>
      <c r="I49" s="21"/>
      <c r="J49" s="21"/>
      <c r="K49" s="21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2:24" ht="15">
      <c r="B50" s="16"/>
      <c r="C50" s="16"/>
      <c r="D50" s="21"/>
      <c r="E50" s="21"/>
      <c r="F50" s="21"/>
      <c r="G50" s="21"/>
      <c r="H50" s="21" t="s">
        <v>33</v>
      </c>
      <c r="I50" s="21"/>
      <c r="J50" s="21"/>
      <c r="K50" s="21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2:24" ht="15">
      <c r="B51" s="16"/>
      <c r="C51" s="16"/>
      <c r="D51" s="21"/>
      <c r="E51" s="21"/>
      <c r="F51" s="21"/>
      <c r="G51" s="21"/>
      <c r="H51" s="21"/>
      <c r="I51" s="21"/>
      <c r="J51" s="21"/>
      <c r="K51" s="21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2:24" ht="15">
      <c r="B52" s="16"/>
      <c r="C52" s="16"/>
      <c r="D52" s="21" t="s">
        <v>23</v>
      </c>
      <c r="E52" s="21"/>
      <c r="F52" s="21"/>
      <c r="G52" s="21"/>
      <c r="H52" s="21" t="s">
        <v>34</v>
      </c>
      <c r="I52" s="21"/>
      <c r="J52" s="21"/>
      <c r="K52" s="21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2:24" ht="15.75" thickBot="1">
      <c r="B53" s="16"/>
      <c r="C53" s="16"/>
      <c r="D53" s="22"/>
      <c r="E53" s="22"/>
      <c r="F53" s="22"/>
      <c r="G53" s="22"/>
      <c r="H53" s="22"/>
      <c r="I53" s="22"/>
      <c r="J53" s="22"/>
      <c r="K53" s="22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24" ht="15.75" thickBot="1">
      <c r="B54" s="16"/>
      <c r="C54" s="16"/>
      <c r="D54" s="47" t="s">
        <v>22</v>
      </c>
      <c r="E54" s="48"/>
      <c r="F54" s="48"/>
      <c r="G54" s="48"/>
      <c r="H54" s="48" t="s">
        <v>22</v>
      </c>
      <c r="I54" s="48"/>
      <c r="J54" s="48"/>
      <c r="K54" s="49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24" ht="1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24" ht="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24" ht="15">
      <c r="B57" s="16"/>
      <c r="C57" s="95" t="s">
        <v>50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24" ht="15.75" thickBot="1">
      <c r="B58" s="16"/>
      <c r="C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24" ht="15.75" thickBot="1">
      <c r="B59" s="16"/>
      <c r="C59" s="16"/>
      <c r="D59" s="16"/>
      <c r="E59" s="62" t="s">
        <v>14</v>
      </c>
      <c r="F59" s="62" t="s">
        <v>15</v>
      </c>
      <c r="G59" s="62" t="s">
        <v>16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ht="15.75" thickBot="1">
      <c r="B60" s="16"/>
      <c r="C60" s="16"/>
      <c r="D60" s="47" t="s">
        <v>51</v>
      </c>
      <c r="E60" s="48"/>
      <c r="F60" s="48"/>
      <c r="G60" s="49" t="s">
        <v>52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24" ht="15">
      <c r="B61" s="16"/>
      <c r="C61" s="16"/>
      <c r="D61" s="23"/>
      <c r="E61" s="23"/>
      <c r="F61" s="23"/>
      <c r="G61" s="23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24" ht="15">
      <c r="B62" s="16"/>
      <c r="C62" s="16"/>
      <c r="D62" s="21" t="s">
        <v>53</v>
      </c>
      <c r="E62" s="21" t="s">
        <v>56</v>
      </c>
      <c r="F62" s="21"/>
      <c r="G62" s="21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24" ht="15">
      <c r="B63" s="16"/>
      <c r="C63" s="16"/>
      <c r="D63" s="21" t="s">
        <v>54</v>
      </c>
      <c r="E63" s="21"/>
      <c r="F63" s="21"/>
      <c r="G63" s="21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24" ht="15">
      <c r="B64" s="16"/>
      <c r="C64" s="16"/>
      <c r="D64" s="63" t="s">
        <v>55</v>
      </c>
      <c r="E64" s="21"/>
      <c r="F64" s="21"/>
      <c r="G64" s="21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ht="15.75" thickBot="1">
      <c r="B65" s="16"/>
      <c r="C65" s="16"/>
      <c r="D65" s="22"/>
      <c r="E65" s="22"/>
      <c r="F65" s="22"/>
      <c r="G65" s="22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ht="15.75" thickBot="1">
      <c r="B66" s="16"/>
      <c r="C66" s="16"/>
      <c r="D66" s="80" t="s">
        <v>57</v>
      </c>
      <c r="E66" s="48"/>
      <c r="F66" s="48"/>
      <c r="G66" s="79" t="s">
        <v>58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ht="15.75" thickBo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ht="15.75" thickBot="1">
      <c r="B68" s="16"/>
      <c r="C68" s="16"/>
      <c r="D68" s="47" t="s">
        <v>59</v>
      </c>
      <c r="E68" s="48"/>
      <c r="F68" s="81" t="e">
        <f>+G68/E68</f>
        <v>#DIV/0!</v>
      </c>
      <c r="G68" s="49"/>
      <c r="H68" s="46" t="s">
        <v>60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ht="1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ht="1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ht="1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ht="15">
      <c r="B72" s="16"/>
      <c r="C72" s="16"/>
      <c r="D72" s="95" t="s">
        <v>61</v>
      </c>
      <c r="E72" s="9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ht="15">
      <c r="B73" s="16"/>
      <c r="C73" s="16"/>
      <c r="D73" s="95" t="s">
        <v>62</v>
      </c>
      <c r="E73" s="124" t="s">
        <v>98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ht="15.75" thickBo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ht="15.75" thickBot="1">
      <c r="B75" s="16"/>
      <c r="C75" s="16"/>
      <c r="D75" s="16"/>
      <c r="E75" s="47" t="s">
        <v>14</v>
      </c>
      <c r="F75" s="48" t="s">
        <v>15</v>
      </c>
      <c r="G75" s="49" t="s">
        <v>16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ht="15">
      <c r="B76" s="16"/>
      <c r="C76" s="16"/>
      <c r="D76" s="21" t="s">
        <v>53</v>
      </c>
      <c r="E76" s="23"/>
      <c r="F76" s="76" t="s">
        <v>89</v>
      </c>
      <c r="G76" s="2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ht="15">
      <c r="B77" s="16"/>
      <c r="C77" s="16"/>
      <c r="D77" s="21"/>
      <c r="E77" s="23"/>
      <c r="F77" s="37"/>
      <c r="G77" s="2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ht="15">
      <c r="B78" s="16"/>
      <c r="C78" s="16"/>
      <c r="D78" s="21" t="s">
        <v>54</v>
      </c>
      <c r="E78" s="21" t="s">
        <v>95</v>
      </c>
      <c r="F78" s="21"/>
      <c r="G78" s="21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ht="15">
      <c r="B79" s="16"/>
      <c r="C79" s="16"/>
      <c r="D79" s="63" t="s">
        <v>55</v>
      </c>
      <c r="E79" s="21" t="s">
        <v>95</v>
      </c>
      <c r="F79" s="21"/>
      <c r="G79" s="21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ht="15.75" thickBot="1">
      <c r="B80" s="16"/>
      <c r="C80" s="16"/>
      <c r="D80" s="22"/>
      <c r="E80" s="22"/>
      <c r="F80" s="22"/>
      <c r="G80" s="22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ht="15.75" thickBot="1">
      <c r="B81" s="16"/>
      <c r="C81" s="16"/>
      <c r="D81" s="47" t="s">
        <v>88</v>
      </c>
      <c r="E81" s="48"/>
      <c r="F81" s="48"/>
      <c r="G81" s="79" t="s">
        <v>58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ht="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ht="1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ht="18.75">
      <c r="B84" s="16"/>
      <c r="C84" s="16"/>
      <c r="D84" s="125" t="s">
        <v>96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ht="15">
      <c r="B85" s="16"/>
      <c r="C85" s="16"/>
      <c r="D85" s="46" t="s">
        <v>97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ht="1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ht="1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ht="1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ht="15">
      <c r="B89" s="16"/>
      <c r="C89" s="16"/>
      <c r="D89" s="16"/>
      <c r="E89" s="21" t="s">
        <v>65</v>
      </c>
      <c r="F89" s="21" t="s">
        <v>64</v>
      </c>
      <c r="G89" s="21">
        <f>52000/4</f>
        <v>13000</v>
      </c>
      <c r="H89" s="21" t="s">
        <v>66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ht="1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ht="15">
      <c r="B91" s="16"/>
      <c r="C91" s="16"/>
      <c r="D91" s="95" t="s">
        <v>83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ht="1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ht="15">
      <c r="B93" s="16"/>
      <c r="C93" s="50">
        <v>1</v>
      </c>
      <c r="D93" s="82" t="s">
        <v>90</v>
      </c>
      <c r="E93" s="83"/>
      <c r="F93" s="83"/>
      <c r="G93" s="83"/>
      <c r="H93" s="83"/>
      <c r="I93" s="83"/>
      <c r="J93" s="83"/>
      <c r="K93" s="51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ht="15">
      <c r="B94" s="16"/>
      <c r="C94" s="16" t="s">
        <v>85</v>
      </c>
      <c r="D94" s="72" t="s">
        <v>68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ht="15">
      <c r="B95" s="16"/>
      <c r="C95" s="16" t="s">
        <v>84</v>
      </c>
      <c r="D95" s="72" t="s">
        <v>69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ht="15">
      <c r="B96" s="16"/>
      <c r="C96" s="16"/>
      <c r="D96" s="72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15">
      <c r="B97" s="16"/>
      <c r="C97" s="50">
        <v>2</v>
      </c>
      <c r="D97" s="84" t="s">
        <v>86</v>
      </c>
      <c r="E97" s="83"/>
      <c r="F97" s="83"/>
      <c r="G97" s="83"/>
      <c r="H97" s="83"/>
      <c r="I97" s="83"/>
      <c r="J97" s="83"/>
      <c r="K97" s="51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5">
      <c r="B98" s="16"/>
      <c r="C98" s="16"/>
      <c r="D98" s="72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5">
      <c r="B99" s="16"/>
      <c r="C99" s="50">
        <v>3</v>
      </c>
      <c r="D99" s="84" t="s">
        <v>70</v>
      </c>
      <c r="E99" s="83"/>
      <c r="F99" s="83"/>
      <c r="G99" s="83"/>
      <c r="H99" s="82" t="s">
        <v>77</v>
      </c>
      <c r="I99" s="83"/>
      <c r="J99" s="83"/>
      <c r="K99" s="51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ht="15">
      <c r="B100" s="16"/>
      <c r="C100" s="16"/>
      <c r="D100" s="46"/>
      <c r="E100" s="4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ht="15">
      <c r="B101" s="16"/>
      <c r="C101" s="16"/>
      <c r="D101" s="46" t="s">
        <v>71</v>
      </c>
      <c r="E101" s="46" t="s">
        <v>72</v>
      </c>
      <c r="F101" s="46" t="s">
        <v>76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ht="15">
      <c r="B102" s="16"/>
      <c r="C102" s="16"/>
      <c r="D102" s="46"/>
      <c r="E102" s="46" t="s">
        <v>73</v>
      </c>
      <c r="F102" s="16"/>
      <c r="G102" s="46" t="s">
        <v>87</v>
      </c>
      <c r="H102" s="16"/>
      <c r="I102" s="21">
        <f>260*37</f>
        <v>9620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ht="15">
      <c r="B103" s="16"/>
      <c r="C103" s="16"/>
      <c r="D103" s="46"/>
      <c r="E103" s="4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ht="15">
      <c r="B104" s="16"/>
      <c r="C104" s="16"/>
      <c r="D104" s="46" t="s">
        <v>74</v>
      </c>
      <c r="E104" s="46" t="s">
        <v>75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ht="15">
      <c r="B105" s="16"/>
      <c r="C105" s="16"/>
      <c r="D105" s="46"/>
      <c r="E105" s="46" t="s">
        <v>78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ht="15">
      <c r="B106" s="16"/>
      <c r="C106" s="16"/>
      <c r="D106" s="46"/>
      <c r="E106" s="4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ht="15">
      <c r="B107" s="16"/>
      <c r="C107" s="16"/>
      <c r="D107" s="46"/>
      <c r="E107" s="46" t="s">
        <v>91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ht="15">
      <c r="B108" s="16"/>
      <c r="C108" s="16"/>
      <c r="D108" s="46"/>
      <c r="E108" s="4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ht="15">
      <c r="B109" s="16"/>
      <c r="C109" s="16"/>
      <c r="D109" s="46"/>
      <c r="E109" s="4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ht="15">
      <c r="B110" s="16"/>
      <c r="C110" s="16"/>
      <c r="D110" s="46"/>
      <c r="E110" s="46" t="s">
        <v>125</v>
      </c>
      <c r="F110" s="16"/>
      <c r="G110" s="16"/>
      <c r="H110" s="16"/>
      <c r="I110" s="74"/>
      <c r="J110" s="16" t="s">
        <v>79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ht="15">
      <c r="B111" s="16"/>
      <c r="C111" s="16"/>
      <c r="D111" s="46"/>
      <c r="E111" s="46" t="s">
        <v>80</v>
      </c>
      <c r="F111" s="16" t="s">
        <v>81</v>
      </c>
      <c r="G111" s="75"/>
      <c r="H111" s="16" t="s">
        <v>82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ht="15">
      <c r="B112" s="16"/>
      <c r="C112" s="16"/>
      <c r="D112" s="46"/>
      <c r="E112" s="4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ht="15">
      <c r="B113" s="16"/>
      <c r="C113" s="16"/>
      <c r="D113" s="46"/>
      <c r="E113" s="4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ht="15">
      <c r="B114" s="16"/>
      <c r="C114" s="16"/>
      <c r="D114" s="46"/>
      <c r="E114" s="4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ht="15">
      <c r="B115" s="16"/>
      <c r="C115" s="16"/>
      <c r="D115" s="46"/>
      <c r="E115" s="4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ht="15">
      <c r="B116" s="16"/>
      <c r="C116" s="16"/>
      <c r="D116" s="124" t="s">
        <v>92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ht="15.75" thickBot="1">
      <c r="B117" s="16"/>
      <c r="C117" s="16"/>
      <c r="D117" s="4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ht="15.75" thickBot="1">
      <c r="B118" s="16"/>
      <c r="C118" s="16"/>
      <c r="D118" s="47"/>
      <c r="E118" s="48" t="s">
        <v>14</v>
      </c>
      <c r="F118" s="48" t="s">
        <v>15</v>
      </c>
      <c r="G118" s="48" t="s">
        <v>16</v>
      </c>
      <c r="H118" s="48"/>
      <c r="I118" s="48" t="s">
        <v>14</v>
      </c>
      <c r="J118" s="48" t="s">
        <v>15</v>
      </c>
      <c r="K118" s="49" t="s">
        <v>16</v>
      </c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ht="15">
      <c r="B119" s="16"/>
      <c r="C119" s="16"/>
      <c r="D119" s="23" t="s">
        <v>10</v>
      </c>
      <c r="E119" s="23"/>
      <c r="F119" s="23"/>
      <c r="G119" s="23"/>
      <c r="H119" s="23" t="s">
        <v>31</v>
      </c>
      <c r="I119" s="23"/>
      <c r="J119" s="23"/>
      <c r="K119" s="23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ht="15">
      <c r="B120" s="16"/>
      <c r="C120" s="16"/>
      <c r="D120" s="21"/>
      <c r="E120" s="21"/>
      <c r="F120" s="21"/>
      <c r="G120" s="21"/>
      <c r="H120" s="21"/>
      <c r="I120" s="21"/>
      <c r="J120" s="21"/>
      <c r="K120" s="21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ht="15">
      <c r="B121" s="16"/>
      <c r="C121" s="16"/>
      <c r="D121" s="21"/>
      <c r="E121" s="21"/>
      <c r="F121" s="21"/>
      <c r="G121" s="21"/>
      <c r="H121" s="21"/>
      <c r="I121" s="21"/>
      <c r="J121" s="21"/>
      <c r="K121" s="21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ht="15">
      <c r="B122" s="16"/>
      <c r="C122" s="16"/>
      <c r="D122" s="21"/>
      <c r="E122" s="21"/>
      <c r="F122" s="21"/>
      <c r="G122" s="21"/>
      <c r="H122" s="21"/>
      <c r="I122" s="21"/>
      <c r="J122" s="21"/>
      <c r="K122" s="21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ht="15">
      <c r="B123" s="16"/>
      <c r="C123" s="16"/>
      <c r="D123" s="21"/>
      <c r="E123" s="21"/>
      <c r="F123" s="21"/>
      <c r="G123" s="21"/>
      <c r="H123" s="21"/>
      <c r="I123" s="21"/>
      <c r="J123" s="21"/>
      <c r="K123" s="21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5">
      <c r="B124" s="16"/>
      <c r="C124" s="16"/>
      <c r="D124" s="21" t="s">
        <v>23</v>
      </c>
      <c r="E124" s="21"/>
      <c r="F124" s="21"/>
      <c r="G124" s="21"/>
      <c r="H124" s="21" t="s">
        <v>34</v>
      </c>
      <c r="I124" s="21"/>
      <c r="J124" s="21"/>
      <c r="K124" s="21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5.75" thickBot="1">
      <c r="B125" s="16"/>
      <c r="C125" s="16"/>
      <c r="D125" s="22"/>
      <c r="E125" s="22"/>
      <c r="F125" s="22"/>
      <c r="G125" s="22"/>
      <c r="H125" s="22"/>
      <c r="I125" s="22"/>
      <c r="J125" s="22"/>
      <c r="K125" s="22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5.75" thickBot="1">
      <c r="B126" s="16"/>
      <c r="C126" s="16"/>
      <c r="D126" s="47" t="s">
        <v>22</v>
      </c>
      <c r="E126" s="48"/>
      <c r="F126" s="48"/>
      <c r="G126" s="48"/>
      <c r="H126" s="48" t="s">
        <v>22</v>
      </c>
      <c r="I126" s="48"/>
      <c r="J126" s="48"/>
      <c r="K126" s="49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5">
      <c r="B127" s="16"/>
      <c r="C127" s="16"/>
      <c r="D127" s="46"/>
      <c r="E127" s="4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5">
      <c r="B128" s="16"/>
      <c r="C128" s="16"/>
      <c r="D128" s="46"/>
      <c r="E128" s="4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5">
      <c r="B129" s="16"/>
      <c r="C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5">
      <c r="B130" s="16"/>
      <c r="C130" s="16"/>
      <c r="D130" s="46"/>
      <c r="E130" s="4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5">
      <c r="B131" s="16"/>
      <c r="C131" s="16"/>
      <c r="D131" s="46"/>
      <c r="E131" s="4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ht="15.75" thickBot="1">
      <c r="B132" s="16"/>
      <c r="C132" s="16"/>
      <c r="D132" s="22" t="s">
        <v>93</v>
      </c>
      <c r="E132" s="22" t="s">
        <v>14</v>
      </c>
      <c r="F132" s="22" t="s">
        <v>15</v>
      </c>
      <c r="G132" s="22" t="s">
        <v>16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ht="15">
      <c r="B133" s="16"/>
      <c r="C133" s="16"/>
      <c r="D133" s="24" t="s">
        <v>17</v>
      </c>
      <c r="E133" s="25"/>
      <c r="F133" s="25"/>
      <c r="G133" s="2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ht="15">
      <c r="B134" s="16"/>
      <c r="C134" s="16"/>
      <c r="D134" s="27"/>
      <c r="E134" s="21"/>
      <c r="F134" s="21"/>
      <c r="G134" s="28">
        <f>+F134*E134</f>
        <v>0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ht="15">
      <c r="B135" s="16"/>
      <c r="C135" s="16"/>
      <c r="D135" s="29"/>
      <c r="E135" s="21"/>
      <c r="F135" s="21"/>
      <c r="G135" s="28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ht="15">
      <c r="B136" s="16"/>
      <c r="C136" s="16"/>
      <c r="D136" s="30"/>
      <c r="E136" s="31"/>
      <c r="F136" s="31"/>
      <c r="G136" s="3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ht="15">
      <c r="B137" s="16"/>
      <c r="C137" s="16"/>
      <c r="D137" s="30" t="s">
        <v>21</v>
      </c>
      <c r="E137" s="31"/>
      <c r="F137" s="31"/>
      <c r="G137" s="3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ht="15">
      <c r="B138" s="16"/>
      <c r="C138" s="16"/>
      <c r="D138" s="27"/>
      <c r="E138" s="21"/>
      <c r="F138" s="59"/>
      <c r="G138" s="28">
        <f>F138*E138</f>
        <v>0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ht="15">
      <c r="B139" s="16"/>
      <c r="C139" s="16"/>
      <c r="D139" s="27"/>
      <c r="E139" s="21"/>
      <c r="F139" s="63"/>
      <c r="G139" s="28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ht="15">
      <c r="B140" s="16"/>
      <c r="C140" s="16"/>
      <c r="D140" s="30"/>
      <c r="E140" s="31"/>
      <c r="F140" s="31"/>
      <c r="G140" s="3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ht="15">
      <c r="B141" s="16"/>
      <c r="C141" s="16"/>
      <c r="D141" s="29"/>
      <c r="E141" s="21"/>
      <c r="F141" s="21"/>
      <c r="G141" s="28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ht="15.75" thickBot="1">
      <c r="B142" s="16"/>
      <c r="C142" s="16"/>
      <c r="D142" s="33"/>
      <c r="E142" s="34"/>
      <c r="F142" s="34"/>
      <c r="G142" s="35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ht="15">
      <c r="B143" s="16"/>
      <c r="C143" s="16"/>
      <c r="D143" s="23" t="s">
        <v>22</v>
      </c>
      <c r="E143" s="23"/>
      <c r="F143" s="85" t="e">
        <f>+G143/E143</f>
        <v>#DIV/0!</v>
      </c>
      <c r="G143" s="39">
        <f>G138+G134</f>
        <v>0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ht="15">
      <c r="B144" s="16"/>
      <c r="C144" s="16"/>
      <c r="D144" s="46"/>
      <c r="E144" s="4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ht="15">
      <c r="B147" s="16"/>
      <c r="C147" s="16"/>
      <c r="D147" s="124" t="s">
        <v>92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ht="15.75" thickBot="1">
      <c r="B148" s="16"/>
      <c r="C148" s="16"/>
      <c r="D148" s="4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ht="15.75" thickBot="1">
      <c r="B149" s="16"/>
      <c r="C149" s="16"/>
      <c r="D149" s="47"/>
      <c r="E149" s="48" t="s">
        <v>14</v>
      </c>
      <c r="F149" s="48" t="s">
        <v>15</v>
      </c>
      <c r="G149" s="48" t="s">
        <v>16</v>
      </c>
      <c r="H149" s="48"/>
      <c r="I149" s="48" t="s">
        <v>14</v>
      </c>
      <c r="J149" s="48" t="s">
        <v>15</v>
      </c>
      <c r="K149" s="49" t="s">
        <v>16</v>
      </c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ht="15">
      <c r="B150" s="16"/>
      <c r="C150" s="16"/>
      <c r="D150" s="23" t="s">
        <v>10</v>
      </c>
      <c r="E150" s="23">
        <v>15</v>
      </c>
      <c r="F150" s="85">
        <f>+G150/E150</f>
        <v>0</v>
      </c>
      <c r="G150" s="23"/>
      <c r="H150" s="23" t="s">
        <v>31</v>
      </c>
      <c r="I150" s="23"/>
      <c r="J150" s="85" t="e">
        <f>+F157</f>
        <v>#DIV/0!</v>
      </c>
      <c r="K150" s="36" t="e">
        <f>+J150*I150</f>
        <v>#DIV/0!</v>
      </c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4:11" ht="15">
      <c r="D151" s="21"/>
      <c r="E151" s="21"/>
      <c r="F151" s="21"/>
      <c r="G151" s="21"/>
      <c r="H151" s="21"/>
      <c r="I151" s="21"/>
      <c r="J151" s="21"/>
      <c r="K151" s="21"/>
    </row>
    <row r="152" spans="4:11" ht="15">
      <c r="D152" s="21"/>
      <c r="E152" s="21"/>
      <c r="F152" s="21"/>
      <c r="G152" s="21"/>
      <c r="H152" s="21"/>
      <c r="I152" s="21"/>
      <c r="J152" s="21"/>
      <c r="K152" s="21"/>
    </row>
    <row r="153" spans="4:11" ht="15">
      <c r="D153" s="21"/>
      <c r="E153" s="21"/>
      <c r="F153" s="21"/>
      <c r="G153" s="21"/>
      <c r="H153" s="21"/>
      <c r="I153" s="21"/>
      <c r="J153" s="21"/>
      <c r="K153" s="21"/>
    </row>
    <row r="154" spans="4:11" ht="15">
      <c r="D154" s="21"/>
      <c r="E154" s="21"/>
      <c r="F154" s="21"/>
      <c r="G154" s="21"/>
      <c r="H154" s="21"/>
      <c r="I154" s="21"/>
      <c r="J154" s="21"/>
      <c r="K154" s="21"/>
    </row>
    <row r="155" spans="4:11" ht="15">
      <c r="D155" s="21" t="s">
        <v>23</v>
      </c>
      <c r="E155" s="21">
        <f>+E134</f>
        <v>0</v>
      </c>
      <c r="F155" s="65" t="e">
        <f>+F143</f>
        <v>#DIV/0!</v>
      </c>
      <c r="G155" s="21" t="e">
        <f>+F155*E155</f>
        <v>#DIV/0!</v>
      </c>
      <c r="H155" s="21" t="s">
        <v>34</v>
      </c>
      <c r="I155" s="21">
        <f>E157-I150</f>
        <v>15</v>
      </c>
      <c r="J155" s="65" t="e">
        <f>J150</f>
        <v>#DIV/0!</v>
      </c>
      <c r="K155" s="23" t="e">
        <f>+J155*I155</f>
        <v>#DIV/0!</v>
      </c>
    </row>
    <row r="156" spans="4:11" ht="15.75" thickBot="1">
      <c r="D156" s="22"/>
      <c r="E156" s="22"/>
      <c r="F156" s="22"/>
      <c r="G156" s="22"/>
      <c r="H156" s="22"/>
      <c r="I156" s="22"/>
      <c r="J156" s="22"/>
      <c r="K156" s="22"/>
    </row>
    <row r="157" spans="4:11" ht="15.75" thickBot="1">
      <c r="D157" s="47" t="s">
        <v>22</v>
      </c>
      <c r="E157" s="48">
        <f>+E155+E150</f>
        <v>15</v>
      </c>
      <c r="F157" s="87" t="e">
        <f>+G157/E157</f>
        <v>#DIV/0!</v>
      </c>
      <c r="G157" s="48" t="e">
        <f>+G155+G150</f>
        <v>#DIV/0!</v>
      </c>
      <c r="H157" s="48" t="s">
        <v>22</v>
      </c>
      <c r="I157" s="48">
        <f>+I155+I150</f>
        <v>15</v>
      </c>
      <c r="J157" s="86" t="e">
        <f>+F157</f>
        <v>#DIV/0!</v>
      </c>
      <c r="K157" s="49" t="e">
        <f>K155+K150</f>
        <v>#DIV/0!</v>
      </c>
    </row>
    <row r="162" spans="4:13" ht="15">
      <c r="D162" s="95" t="s">
        <v>61</v>
      </c>
      <c r="E162" s="95"/>
      <c r="F162" s="16"/>
      <c r="G162" s="16"/>
      <c r="H162" s="16"/>
      <c r="I162" s="16"/>
      <c r="J162" s="16"/>
      <c r="K162" s="16"/>
      <c r="L162" s="16"/>
      <c r="M162" s="16"/>
    </row>
    <row r="163" spans="4:13" ht="15">
      <c r="D163" s="95" t="s">
        <v>62</v>
      </c>
      <c r="E163" s="124" t="s">
        <v>104</v>
      </c>
      <c r="F163" s="16"/>
      <c r="G163" s="16"/>
      <c r="H163" s="16"/>
      <c r="I163" s="16"/>
      <c r="J163" s="16"/>
      <c r="K163" s="16"/>
      <c r="L163" s="16"/>
      <c r="M163" s="16"/>
    </row>
    <row r="164" spans="4:13" ht="15.75" thickBot="1"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4:14" ht="15.75" thickBot="1">
      <c r="D165" s="16" t="s">
        <v>107</v>
      </c>
      <c r="E165" s="47" t="s">
        <v>14</v>
      </c>
      <c r="F165" s="48" t="s">
        <v>15</v>
      </c>
      <c r="G165" s="49" t="s">
        <v>16</v>
      </c>
      <c r="H165" s="16"/>
      <c r="J165" s="16" t="s">
        <v>107</v>
      </c>
      <c r="K165" s="47" t="s">
        <v>113</v>
      </c>
      <c r="L165" s="47" t="s">
        <v>112</v>
      </c>
      <c r="M165" s="48" t="s">
        <v>15</v>
      </c>
      <c r="N165" s="49" t="s">
        <v>16</v>
      </c>
    </row>
    <row r="166" spans="4:14" ht="15">
      <c r="D166" s="21" t="s">
        <v>109</v>
      </c>
      <c r="E166" s="23"/>
      <c r="F166" s="91" t="e">
        <f>+F68</f>
        <v>#DIV/0!</v>
      </c>
      <c r="G166" s="92" t="e">
        <f>+F166*E166</f>
        <v>#DIV/0!</v>
      </c>
      <c r="H166" s="16"/>
      <c r="J166" s="21" t="s">
        <v>109</v>
      </c>
      <c r="K166" s="23">
        <v>300</v>
      </c>
      <c r="L166" s="23"/>
      <c r="M166" s="91" t="e">
        <f>+F166</f>
        <v>#DIV/0!</v>
      </c>
      <c r="N166" s="92" t="e">
        <f>+M166*K166</f>
        <v>#DIV/0!</v>
      </c>
    </row>
    <row r="167" spans="4:14" ht="15">
      <c r="D167" s="21"/>
      <c r="E167" s="23"/>
      <c r="F167" s="37"/>
      <c r="G167" s="23"/>
      <c r="H167" s="16"/>
      <c r="J167" s="21"/>
      <c r="K167" s="23"/>
      <c r="L167" s="23"/>
      <c r="M167" s="37"/>
      <c r="N167" s="23"/>
    </row>
    <row r="168" spans="4:14" ht="15">
      <c r="D168" s="21" t="s">
        <v>108</v>
      </c>
      <c r="E168" s="23" t="s">
        <v>95</v>
      </c>
      <c r="F168" s="76"/>
      <c r="G168" s="23"/>
      <c r="H168" s="16"/>
      <c r="I168" t="s">
        <v>126</v>
      </c>
      <c r="J168" s="21" t="s">
        <v>108</v>
      </c>
      <c r="K168" s="23"/>
      <c r="L168" s="23"/>
      <c r="M168" s="97"/>
      <c r="N168" s="23"/>
    </row>
    <row r="169" spans="4:14" ht="15">
      <c r="D169" s="21" t="s">
        <v>54</v>
      </c>
      <c r="E169" s="21" t="s">
        <v>95</v>
      </c>
      <c r="F169" s="21"/>
      <c r="G169" s="21"/>
      <c r="H169" s="16"/>
      <c r="J169" s="21" t="s">
        <v>54</v>
      </c>
      <c r="K169" s="21"/>
      <c r="L169" s="21"/>
      <c r="M169" s="21"/>
      <c r="N169" s="21">
        <f>M169*L169*K169</f>
        <v>0</v>
      </c>
    </row>
    <row r="170" spans="4:14" ht="15">
      <c r="D170" s="63" t="s">
        <v>55</v>
      </c>
      <c r="E170" s="21" t="s">
        <v>95</v>
      </c>
      <c r="F170" s="21"/>
      <c r="G170" s="21"/>
      <c r="H170" s="16"/>
      <c r="J170" s="63" t="s">
        <v>55</v>
      </c>
      <c r="K170" s="21"/>
      <c r="L170" s="21"/>
      <c r="M170" s="21"/>
      <c r="N170" s="21">
        <f>M170*L170*K170</f>
        <v>0</v>
      </c>
    </row>
    <row r="171" spans="4:14" ht="15.75" thickBot="1">
      <c r="D171" s="22"/>
      <c r="E171" s="22"/>
      <c r="F171" s="22"/>
      <c r="G171" s="22"/>
      <c r="H171" s="16"/>
      <c r="J171" s="22"/>
      <c r="K171" s="22"/>
      <c r="L171" s="22"/>
      <c r="M171" s="22"/>
      <c r="N171" s="22"/>
    </row>
    <row r="172" spans="4:14" ht="15.75" thickBot="1">
      <c r="D172" s="47" t="s">
        <v>88</v>
      </c>
      <c r="E172" s="48"/>
      <c r="F172" s="48"/>
      <c r="G172" s="79" t="s">
        <v>58</v>
      </c>
      <c r="H172" s="16"/>
      <c r="J172" s="47" t="s">
        <v>88</v>
      </c>
      <c r="K172" s="48"/>
      <c r="L172" s="48"/>
      <c r="M172" s="48"/>
      <c r="N172" s="99" t="e">
        <f>N170+N169+N168+N166</f>
        <v>#DIV/0!</v>
      </c>
    </row>
    <row r="173" spans="4:13" ht="15"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4:14" ht="15"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98"/>
    </row>
    <row r="175" spans="4:13" ht="15">
      <c r="D175" s="46" t="s">
        <v>96</v>
      </c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4:13" ht="15">
      <c r="D176" s="46" t="s">
        <v>105</v>
      </c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4:13" ht="15"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4:13" ht="15"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4:13" ht="15"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4:13" ht="15">
      <c r="D180" s="124" t="s">
        <v>106</v>
      </c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4:13" ht="15.75" thickBot="1">
      <c r="D181" s="4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4:13" ht="15.75" thickBot="1">
      <c r="D182" s="47" t="s">
        <v>107</v>
      </c>
      <c r="E182" s="48" t="s">
        <v>14</v>
      </c>
      <c r="F182" s="48" t="s">
        <v>15</v>
      </c>
      <c r="G182" s="48" t="s">
        <v>16</v>
      </c>
      <c r="H182" s="48"/>
      <c r="I182" s="48" t="s">
        <v>14</v>
      </c>
      <c r="J182" s="48" t="s">
        <v>15</v>
      </c>
      <c r="K182" s="49" t="s">
        <v>16</v>
      </c>
      <c r="L182" s="16"/>
      <c r="M182" s="16"/>
    </row>
    <row r="183" spans="4:13" ht="15">
      <c r="D183" s="23" t="s">
        <v>10</v>
      </c>
      <c r="E183" s="23">
        <v>0</v>
      </c>
      <c r="F183" s="23">
        <v>0</v>
      </c>
      <c r="G183" s="23">
        <v>0</v>
      </c>
      <c r="H183" s="23" t="s">
        <v>31</v>
      </c>
      <c r="I183" s="23"/>
      <c r="J183" s="89" t="e">
        <f>+F188</f>
        <v>#DIV/0!</v>
      </c>
      <c r="K183" s="23" t="e">
        <f>+J183*I183</f>
        <v>#DIV/0!</v>
      </c>
      <c r="L183" s="16"/>
      <c r="M183" s="16"/>
    </row>
    <row r="184" spans="4:13" ht="15">
      <c r="D184" s="21"/>
      <c r="E184" s="21"/>
      <c r="F184" s="21"/>
      <c r="G184" s="21"/>
      <c r="H184" s="21"/>
      <c r="I184" s="21"/>
      <c r="J184" s="21"/>
      <c r="K184" s="21"/>
      <c r="L184" s="16"/>
      <c r="M184" s="16"/>
    </row>
    <row r="185" spans="4:11" ht="15">
      <c r="D185" s="21"/>
      <c r="E185" s="21"/>
      <c r="F185" s="21"/>
      <c r="G185" s="21"/>
      <c r="H185" s="21"/>
      <c r="I185" s="21"/>
      <c r="J185" s="21"/>
      <c r="K185" s="21"/>
    </row>
    <row r="186" spans="4:11" ht="15">
      <c r="D186" s="21"/>
      <c r="E186" s="21"/>
      <c r="F186" s="21"/>
      <c r="G186" s="21"/>
      <c r="H186" s="21"/>
      <c r="I186" s="21"/>
      <c r="J186" s="21"/>
      <c r="K186" s="21"/>
    </row>
    <row r="187" spans="4:11" ht="15">
      <c r="D187" s="21"/>
      <c r="E187" s="21"/>
      <c r="F187" s="21"/>
      <c r="G187" s="21"/>
      <c r="H187" s="21"/>
      <c r="I187" s="21"/>
      <c r="J187" s="21"/>
      <c r="K187" s="21"/>
    </row>
    <row r="188" spans="4:11" ht="15">
      <c r="D188" s="21" t="s">
        <v>23</v>
      </c>
      <c r="E188" s="21"/>
      <c r="F188" s="77" t="e">
        <f>+G188/E188</f>
        <v>#DIV/0!</v>
      </c>
      <c r="G188" s="21">
        <f>+G68</f>
        <v>0</v>
      </c>
      <c r="H188" s="21" t="s">
        <v>34</v>
      </c>
      <c r="I188" s="21">
        <v>0</v>
      </c>
      <c r="J188" s="21">
        <v>0</v>
      </c>
      <c r="K188" s="21">
        <v>0</v>
      </c>
    </row>
    <row r="189" spans="4:11" ht="15.75" thickBot="1">
      <c r="D189" s="22"/>
      <c r="E189" s="22"/>
      <c r="F189" s="22"/>
      <c r="G189" s="22"/>
      <c r="H189" s="22"/>
      <c r="I189" s="22"/>
      <c r="J189" s="22"/>
      <c r="K189" s="22"/>
    </row>
    <row r="190" spans="4:11" ht="15.75" thickBot="1">
      <c r="D190" s="47" t="s">
        <v>22</v>
      </c>
      <c r="E190" s="48">
        <f>E188+E183</f>
        <v>0</v>
      </c>
      <c r="F190" s="90" t="e">
        <f>+G190/E190</f>
        <v>#DIV/0!</v>
      </c>
      <c r="G190" s="48">
        <f>+G188+G183</f>
        <v>0</v>
      </c>
      <c r="H190" s="48" t="s">
        <v>22</v>
      </c>
      <c r="I190" s="48">
        <f>I188+I183</f>
        <v>0</v>
      </c>
      <c r="J190" s="90" t="e">
        <f>+K190/I190</f>
        <v>#DIV/0!</v>
      </c>
      <c r="K190" s="48" t="e">
        <f>+K188+K183</f>
        <v>#DIV/0!</v>
      </c>
    </row>
    <row r="195" spans="4:7" ht="15.75" thickBot="1">
      <c r="D195" s="95" t="s">
        <v>99</v>
      </c>
      <c r="E195" s="16"/>
      <c r="F195" s="16"/>
      <c r="G195" s="16"/>
    </row>
    <row r="196" spans="4:7" ht="15.75" thickBot="1">
      <c r="D196" s="16"/>
      <c r="E196" s="62" t="s">
        <v>14</v>
      </c>
      <c r="F196" s="62" t="s">
        <v>15</v>
      </c>
      <c r="G196" s="62" t="s">
        <v>16</v>
      </c>
    </row>
    <row r="197" spans="4:7" ht="15.75" thickBot="1">
      <c r="D197" s="47" t="s">
        <v>51</v>
      </c>
      <c r="E197" s="48"/>
      <c r="F197" s="48"/>
      <c r="G197" s="49" t="s">
        <v>52</v>
      </c>
    </row>
    <row r="198" spans="4:7" ht="15">
      <c r="D198" s="23"/>
      <c r="E198" s="23"/>
      <c r="F198" s="23"/>
      <c r="G198" s="23"/>
    </row>
    <row r="199" spans="4:7" ht="15">
      <c r="D199" s="23" t="s">
        <v>100</v>
      </c>
      <c r="E199" s="23"/>
      <c r="F199" s="38" t="s">
        <v>101</v>
      </c>
      <c r="G199" s="23"/>
    </row>
    <row r="200" spans="4:7" ht="15">
      <c r="D200" s="21" t="s">
        <v>53</v>
      </c>
      <c r="E200" s="21" t="s">
        <v>56</v>
      </c>
      <c r="F200" s="21"/>
      <c r="G200" s="21"/>
    </row>
    <row r="201" spans="4:7" ht="15">
      <c r="D201" s="21" t="s">
        <v>54</v>
      </c>
      <c r="E201" s="21"/>
      <c r="F201" s="21"/>
      <c r="G201" s="21"/>
    </row>
    <row r="202" spans="4:7" ht="15">
      <c r="D202" s="63" t="s">
        <v>55</v>
      </c>
      <c r="E202" s="21"/>
      <c r="F202" s="21"/>
      <c r="G202" s="21"/>
    </row>
    <row r="203" spans="4:7" ht="15.75" thickBot="1">
      <c r="D203" s="22"/>
      <c r="E203" s="22"/>
      <c r="F203" s="22"/>
      <c r="G203" s="22"/>
    </row>
    <row r="204" spans="4:7" ht="15.75" thickBot="1">
      <c r="D204" s="80" t="s">
        <v>57</v>
      </c>
      <c r="E204" s="48"/>
      <c r="F204" s="48"/>
      <c r="G204" s="79" t="s">
        <v>58</v>
      </c>
    </row>
    <row r="205" spans="4:7" ht="15.75" thickBot="1">
      <c r="D205" s="16"/>
      <c r="E205" s="16"/>
      <c r="F205" s="16"/>
      <c r="G205" s="16"/>
    </row>
    <row r="206" spans="4:7" ht="15.75" thickBot="1">
      <c r="D206" s="47" t="s">
        <v>59</v>
      </c>
      <c r="E206" s="48"/>
      <c r="F206" s="81" t="e">
        <f>+G206/E206</f>
        <v>#DIV/0!</v>
      </c>
      <c r="G206" s="49"/>
    </row>
    <row r="212" spans="4:11" ht="15">
      <c r="D212" s="124" t="s">
        <v>94</v>
      </c>
      <c r="E212" s="16"/>
      <c r="F212" s="16"/>
      <c r="G212" s="16"/>
      <c r="H212" s="16"/>
      <c r="I212" s="16"/>
      <c r="J212" s="16"/>
      <c r="K212" s="16"/>
    </row>
    <row r="213" spans="4:11" ht="15.75" thickBot="1">
      <c r="D213" s="46"/>
      <c r="E213" s="16"/>
      <c r="F213" s="16"/>
      <c r="G213" s="16"/>
      <c r="H213" s="16"/>
      <c r="I213" s="16"/>
      <c r="J213" s="16"/>
      <c r="K213" s="16"/>
    </row>
    <row r="214" spans="4:11" ht="15.75" thickBot="1">
      <c r="D214" s="47" t="s">
        <v>123</v>
      </c>
      <c r="E214" s="48" t="s">
        <v>14</v>
      </c>
      <c r="F214" s="48" t="s">
        <v>15</v>
      </c>
      <c r="G214" s="48" t="s">
        <v>16</v>
      </c>
      <c r="H214" s="48"/>
      <c r="I214" s="48" t="s">
        <v>14</v>
      </c>
      <c r="J214" s="48" t="s">
        <v>15</v>
      </c>
      <c r="K214" s="49" t="s">
        <v>16</v>
      </c>
    </row>
    <row r="215" spans="4:11" ht="15">
      <c r="D215" s="109"/>
      <c r="E215" s="93"/>
      <c r="F215" s="93"/>
      <c r="G215" s="93"/>
      <c r="H215" s="93"/>
      <c r="I215" s="93"/>
      <c r="J215" s="93"/>
      <c r="K215" s="110"/>
    </row>
    <row r="216" spans="4:11" ht="15">
      <c r="D216" s="21" t="s">
        <v>10</v>
      </c>
      <c r="E216" s="52"/>
      <c r="F216" s="111"/>
      <c r="G216" s="21">
        <f>F216*E216</f>
        <v>0</v>
      </c>
      <c r="H216" s="21" t="s">
        <v>31</v>
      </c>
      <c r="I216" s="21"/>
      <c r="J216" s="65"/>
      <c r="K216" s="21"/>
    </row>
    <row r="217" spans="4:11" ht="15.75" thickBot="1">
      <c r="D217" s="21"/>
      <c r="E217" s="52"/>
      <c r="F217" s="21"/>
      <c r="G217" s="21"/>
      <c r="H217" s="21"/>
      <c r="I217" s="117"/>
      <c r="J217" s="117"/>
      <c r="K217" s="117"/>
    </row>
    <row r="218" spans="4:11" ht="15.75" thickTop="1">
      <c r="D218" s="21"/>
      <c r="E218" s="52"/>
      <c r="F218" s="21"/>
      <c r="G218" s="21"/>
      <c r="H218" s="21"/>
      <c r="I218" s="23">
        <f>I217+I216</f>
        <v>0</v>
      </c>
      <c r="J218" s="85" t="e">
        <f>F222</f>
        <v>#DIV/0!</v>
      </c>
      <c r="K218" s="92" t="e">
        <f>J218*I218</f>
        <v>#DIV/0!</v>
      </c>
    </row>
    <row r="219" spans="4:11" ht="15">
      <c r="D219" s="21"/>
      <c r="E219" s="52"/>
      <c r="F219" s="21"/>
      <c r="G219" s="21"/>
      <c r="H219" s="21"/>
      <c r="I219" s="21"/>
      <c r="J219" s="21"/>
      <c r="K219" s="21"/>
    </row>
    <row r="220" spans="4:11" ht="15">
      <c r="D220" s="21" t="s">
        <v>23</v>
      </c>
      <c r="E220" s="52"/>
      <c r="F220" s="100"/>
      <c r="G220" s="75"/>
      <c r="H220" s="21" t="s">
        <v>34</v>
      </c>
      <c r="I220" s="52">
        <f>+E222-I218</f>
        <v>0</v>
      </c>
      <c r="J220" s="65" t="e">
        <f>J218</f>
        <v>#DIV/0!</v>
      </c>
      <c r="K220" s="52" t="e">
        <f>+J220*I220</f>
        <v>#DIV/0!</v>
      </c>
    </row>
    <row r="221" spans="4:11" ht="15.75" thickBot="1">
      <c r="D221" s="22"/>
      <c r="E221" s="78"/>
      <c r="F221" s="22"/>
      <c r="G221" s="22"/>
      <c r="H221" s="22"/>
      <c r="I221" s="22"/>
      <c r="J221" s="22"/>
      <c r="K221" s="22"/>
    </row>
    <row r="222" spans="4:11" ht="15.75" thickBot="1">
      <c r="D222" s="112" t="s">
        <v>22</v>
      </c>
      <c r="E222" s="113">
        <f>+E220+E216</f>
        <v>0</v>
      </c>
      <c r="F222" s="114" t="e">
        <f>+G222/E222</f>
        <v>#DIV/0!</v>
      </c>
      <c r="G222" s="115">
        <f>+G220+G216</f>
        <v>0</v>
      </c>
      <c r="H222" s="116" t="s">
        <v>22</v>
      </c>
      <c r="I222" s="113">
        <f>I220+I218</f>
        <v>0</v>
      </c>
      <c r="J222" s="114" t="e">
        <f>F222</f>
        <v>#DIV/0!</v>
      </c>
      <c r="K222" s="118" t="e">
        <f>K220+K218</f>
        <v>#DIV/0!</v>
      </c>
    </row>
    <row r="223" ht="15">
      <c r="E223" s="101"/>
    </row>
    <row r="228" ht="15">
      <c r="H228" s="101"/>
    </row>
    <row r="229" ht="15">
      <c r="H229" s="101"/>
    </row>
    <row r="230" spans="5:8" ht="15">
      <c r="E230" s="101"/>
      <c r="F230" s="101"/>
      <c r="G230" s="101"/>
      <c r="H230" s="101"/>
    </row>
    <row r="231" spans="5:8" ht="15">
      <c r="E231" s="101"/>
      <c r="F231" s="101"/>
      <c r="G231" s="101"/>
      <c r="H231" s="101"/>
    </row>
    <row r="232" spans="5:8" ht="15">
      <c r="E232" s="101"/>
      <c r="F232" s="101"/>
      <c r="G232" s="101"/>
      <c r="H232" s="101"/>
    </row>
    <row r="233" spans="4:8" ht="15">
      <c r="D233" s="20" t="s">
        <v>120</v>
      </c>
      <c r="E233" s="101"/>
      <c r="F233" s="101"/>
      <c r="G233" s="101"/>
      <c r="H233" s="101"/>
    </row>
    <row r="234" spans="5:8" ht="15">
      <c r="E234" s="101"/>
      <c r="F234" s="101"/>
      <c r="G234" s="101"/>
      <c r="H234" s="101"/>
    </row>
    <row r="235" spans="5:8" ht="15.75" thickBot="1">
      <c r="E235" s="101"/>
      <c r="F235" s="101"/>
      <c r="G235" s="101"/>
      <c r="H235" s="101"/>
    </row>
    <row r="236" spans="4:8" ht="15.75" thickBot="1">
      <c r="D236" s="16"/>
      <c r="E236" s="62" t="s">
        <v>14</v>
      </c>
      <c r="F236" s="62" t="s">
        <v>15</v>
      </c>
      <c r="G236" s="62" t="s">
        <v>16</v>
      </c>
      <c r="H236" s="101"/>
    </row>
    <row r="237" spans="4:8" ht="15.75" thickBot="1">
      <c r="D237" s="47" t="s">
        <v>118</v>
      </c>
      <c r="E237" s="48">
        <f>I218</f>
        <v>0</v>
      </c>
      <c r="F237" s="102" t="s">
        <v>121</v>
      </c>
      <c r="G237" s="96"/>
      <c r="H237" s="101"/>
    </row>
    <row r="238" spans="4:8" ht="15">
      <c r="D238" s="23"/>
      <c r="E238" s="23"/>
      <c r="F238" s="23"/>
      <c r="G238" s="92"/>
      <c r="H238" s="101"/>
    </row>
    <row r="239" spans="4:8" ht="15">
      <c r="D239" s="21" t="s">
        <v>24</v>
      </c>
      <c r="E239" s="21"/>
      <c r="F239" s="103"/>
      <c r="G239" s="75"/>
      <c r="H239" s="101"/>
    </row>
    <row r="240" spans="4:8" ht="15">
      <c r="D240" s="21" t="s">
        <v>119</v>
      </c>
      <c r="E240" s="21"/>
      <c r="F240" s="65"/>
      <c r="G240" s="92"/>
      <c r="H240" s="101"/>
    </row>
    <row r="241" spans="4:7" ht="15">
      <c r="D241" s="21" t="s">
        <v>26</v>
      </c>
      <c r="E241" s="21"/>
      <c r="F241" s="21"/>
      <c r="G241" s="92"/>
    </row>
    <row r="242" spans="4:7" ht="15">
      <c r="D242" s="63"/>
      <c r="E242" s="21"/>
      <c r="F242" s="21"/>
      <c r="G242" s="92"/>
    </row>
    <row r="243" spans="4:7" ht="15">
      <c r="D243" s="21"/>
      <c r="E243" s="21"/>
      <c r="F243" s="21"/>
      <c r="G243" s="75"/>
    </row>
    <row r="244" spans="4:7" ht="15.75" thickBot="1">
      <c r="D244" s="16"/>
      <c r="E244" s="16"/>
      <c r="F244" s="16"/>
      <c r="G244" s="73"/>
    </row>
    <row r="245" spans="4:7" ht="15.75" thickBot="1">
      <c r="D245" s="47" t="s">
        <v>120</v>
      </c>
      <c r="E245" s="48"/>
      <c r="F245" s="86"/>
      <c r="G245" s="96"/>
    </row>
    <row r="249" ht="15.75" thickBot="1"/>
    <row r="250" spans="5:7" ht="15.75" thickBot="1">
      <c r="E250" s="120" t="s">
        <v>14</v>
      </c>
      <c r="F250" s="120" t="s">
        <v>15</v>
      </c>
      <c r="G250" s="120" t="s">
        <v>16</v>
      </c>
    </row>
    <row r="251" spans="4:9" ht="15.75" thickTop="1">
      <c r="D251" s="98" t="s">
        <v>114</v>
      </c>
      <c r="I251" t="s">
        <v>124</v>
      </c>
    </row>
    <row r="252" spans="4:9" ht="15">
      <c r="D252" t="s">
        <v>115</v>
      </c>
      <c r="E252" s="105"/>
      <c r="F252" s="104"/>
      <c r="G252" s="101">
        <f>+F252*E252</f>
        <v>0</v>
      </c>
      <c r="I252" s="119">
        <f>F252/(10*3)</f>
        <v>0</v>
      </c>
    </row>
    <row r="253" spans="4:9" ht="15">
      <c r="D253" t="s">
        <v>116</v>
      </c>
      <c r="E253" s="106"/>
      <c r="F253" s="104"/>
      <c r="G253" s="101">
        <f>+F253*E253</f>
        <v>0</v>
      </c>
      <c r="H253" s="101"/>
      <c r="I253" s="104">
        <f>F253</f>
        <v>0</v>
      </c>
    </row>
    <row r="254" spans="5:7" ht="15.75" thickBot="1">
      <c r="E254" s="101"/>
      <c r="F254" s="101"/>
      <c r="G254" s="101"/>
    </row>
    <row r="255" spans="4:7" ht="15.75" thickBot="1">
      <c r="D255" s="121" t="s">
        <v>117</v>
      </c>
      <c r="E255" s="122"/>
      <c r="F255" s="122"/>
      <c r="G255" s="123">
        <f>+G252+G253</f>
        <v>0</v>
      </c>
    </row>
    <row r="256" ht="15">
      <c r="G256" s="101"/>
    </row>
    <row r="262" ht="15">
      <c r="G262" s="107"/>
    </row>
    <row r="263" ht="15.75" thickBot="1"/>
    <row r="264" spans="5:7" ht="15.75" thickBot="1">
      <c r="E264" s="120" t="s">
        <v>14</v>
      </c>
      <c r="F264" s="120" t="s">
        <v>15</v>
      </c>
      <c r="G264" s="120" t="s">
        <v>16</v>
      </c>
    </row>
    <row r="265" spans="4:7" ht="15.75" thickTop="1">
      <c r="D265" t="s">
        <v>122</v>
      </c>
      <c r="G265">
        <f>+F265*E265</f>
        <v>0</v>
      </c>
    </row>
  </sheetData>
  <sheetProtection/>
  <hyperlinks>
    <hyperlink ref="E3" r:id="rId1" display="jscilien@u-paris10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</dc:creator>
  <cp:keywords/>
  <dc:description/>
  <cp:lastModifiedBy>SCILIEN</cp:lastModifiedBy>
  <dcterms:created xsi:type="dcterms:W3CDTF">2013-02-07T16:01:31Z</dcterms:created>
  <dcterms:modified xsi:type="dcterms:W3CDTF">2013-02-09T10:57:35Z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