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485" activeTab="1"/>
  </bookViews>
  <sheets>
    <sheet name="CALCULS" sheetId="1" r:id="rId1"/>
    <sheet name="ROAD BOOK" sheetId="2" r:id="rId2"/>
    <sheet name="Feuil3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AE43" i="1" l="1"/>
  <c r="AE42" i="1"/>
  <c r="AC41" i="1"/>
  <c r="AD41" i="1"/>
  <c r="AE41" i="1"/>
  <c r="AF41" i="1"/>
  <c r="AG41" i="1"/>
  <c r="AB41" i="1"/>
  <c r="AC39" i="1"/>
  <c r="AD39" i="1"/>
  <c r="AE39" i="1"/>
  <c r="AF39" i="1"/>
  <c r="AG39" i="1"/>
  <c r="AB39" i="1"/>
  <c r="AC38" i="1"/>
  <c r="AD38" i="1"/>
  <c r="AE38" i="1"/>
  <c r="AF38" i="1"/>
  <c r="AG38" i="1"/>
  <c r="AB38" i="1"/>
  <c r="AC37" i="1"/>
  <c r="AD37" i="1"/>
  <c r="AE37" i="1"/>
  <c r="AF37" i="1"/>
  <c r="AG37" i="1"/>
  <c r="AB37" i="1"/>
  <c r="AC35" i="1"/>
  <c r="AD35" i="1"/>
  <c r="AE35" i="1"/>
  <c r="AF35" i="1"/>
  <c r="AG35" i="1"/>
  <c r="AB35" i="1"/>
  <c r="AC33" i="1"/>
  <c r="AD33" i="1"/>
  <c r="AE33" i="1"/>
  <c r="AF33" i="1"/>
  <c r="AG33" i="1"/>
  <c r="AB33" i="1"/>
  <c r="AC31" i="1"/>
  <c r="AD31" i="1"/>
  <c r="AE31" i="1"/>
  <c r="AF31" i="1"/>
  <c r="AG31" i="1"/>
  <c r="AB31" i="1"/>
  <c r="AC29" i="1"/>
  <c r="AD29" i="1"/>
  <c r="AE29" i="1"/>
  <c r="AF29" i="1"/>
  <c r="AG29" i="1"/>
  <c r="AB29" i="1"/>
  <c r="AC26" i="1"/>
  <c r="AD26" i="1"/>
  <c r="AE26" i="1"/>
  <c r="AF26" i="1"/>
  <c r="AG26" i="1"/>
  <c r="AB26" i="1"/>
  <c r="AC23" i="1"/>
  <c r="AD23" i="1"/>
  <c r="AE23" i="1"/>
  <c r="AF23" i="1"/>
  <c r="AG23" i="1"/>
  <c r="AB23" i="1"/>
  <c r="AC20" i="1"/>
  <c r="AD20" i="1"/>
  <c r="AE20" i="1"/>
  <c r="AF20" i="1"/>
  <c r="AG20" i="1"/>
  <c r="AB20" i="1"/>
  <c r="AC17" i="1"/>
  <c r="AD17" i="1"/>
  <c r="AE17" i="1"/>
  <c r="AF17" i="1"/>
  <c r="AG17" i="1"/>
  <c r="AB17" i="1"/>
  <c r="AC15" i="1"/>
  <c r="AD15" i="1"/>
  <c r="AE15" i="1"/>
  <c r="AF15" i="1"/>
  <c r="AG15" i="1"/>
  <c r="AB15" i="1"/>
  <c r="AC13" i="1"/>
  <c r="AD13" i="1"/>
  <c r="AE13" i="1"/>
  <c r="AF13" i="1"/>
  <c r="AG13" i="1"/>
  <c r="AB13" i="1"/>
  <c r="AC10" i="1"/>
  <c r="AD10" i="1"/>
  <c r="AE10" i="1"/>
  <c r="AF10" i="1"/>
  <c r="AG10" i="1"/>
  <c r="AB10" i="1"/>
  <c r="AE9" i="1"/>
  <c r="AF9" i="1"/>
  <c r="AG9" i="1"/>
  <c r="AC9" i="1"/>
  <c r="AD9" i="1"/>
  <c r="AB9" i="1"/>
  <c r="AC7" i="1" l="1"/>
  <c r="AD7" i="1"/>
  <c r="AE7" i="1"/>
  <c r="AF7" i="1"/>
  <c r="AG7" i="1"/>
  <c r="AB7" i="1"/>
  <c r="AG4" i="1"/>
  <c r="AC4" i="1"/>
  <c r="AD4" i="1"/>
  <c r="AE4" i="1"/>
  <c r="AF4" i="1"/>
  <c r="AB4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2" i="1"/>
  <c r="AA3" i="1"/>
  <c r="Z37" i="1" l="1"/>
  <c r="Q43" i="1"/>
  <c r="Z31" i="1"/>
  <c r="Z26" i="1"/>
  <c r="Z23" i="1"/>
  <c r="Z17" i="1" l="1"/>
  <c r="Z15" i="1"/>
  <c r="Z13" i="1"/>
  <c r="Z9" i="1"/>
  <c r="Q7" i="1"/>
  <c r="Z4" i="1"/>
  <c r="Z7" i="1"/>
  <c r="Q4" i="1" l="1"/>
  <c r="Q5" i="1"/>
  <c r="Q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3" i="1"/>
  <c r="H6" i="1"/>
  <c r="J6" i="1" s="1"/>
  <c r="I6" i="1"/>
  <c r="H7" i="1"/>
  <c r="J7" i="1" s="1"/>
  <c r="I7" i="1"/>
  <c r="G8" i="1"/>
  <c r="H8" i="1"/>
  <c r="I8" i="1"/>
  <c r="J8" i="1"/>
  <c r="M8" i="1" s="1"/>
  <c r="L8" i="1"/>
  <c r="G9" i="1"/>
  <c r="H9" i="1"/>
  <c r="I9" i="1"/>
  <c r="J9" i="1"/>
  <c r="O9" i="1" s="1"/>
  <c r="H10" i="1"/>
  <c r="J10" i="1" s="1"/>
  <c r="I10" i="1"/>
  <c r="H11" i="1"/>
  <c r="J11" i="1" s="1"/>
  <c r="I11" i="1"/>
  <c r="H12" i="1"/>
  <c r="I12" i="1"/>
  <c r="J12" i="1"/>
  <c r="P12" i="1" s="1"/>
  <c r="L12" i="1"/>
  <c r="M12" i="1"/>
  <c r="N12" i="1"/>
  <c r="O12" i="1"/>
  <c r="Q42" i="1" l="1"/>
  <c r="P10" i="1"/>
  <c r="L10" i="1"/>
  <c r="O10" i="1"/>
  <c r="M10" i="1"/>
  <c r="N10" i="1"/>
  <c r="N11" i="1"/>
  <c r="P11" i="1"/>
  <c r="O11" i="1"/>
  <c r="L11" i="1"/>
  <c r="M11" i="1"/>
  <c r="O7" i="1"/>
  <c r="N7" i="1"/>
  <c r="P7" i="1"/>
  <c r="L7" i="1"/>
  <c r="M7" i="1"/>
  <c r="P6" i="1"/>
  <c r="O6" i="1"/>
  <c r="M6" i="1"/>
  <c r="K6" i="1"/>
  <c r="K7" i="1" s="1"/>
  <c r="K8" i="1" s="1"/>
  <c r="K9" i="1" s="1"/>
  <c r="K10" i="1" s="1"/>
  <c r="K11" i="1" s="1"/>
  <c r="K12" i="1" s="1"/>
  <c r="L6" i="1"/>
  <c r="N6" i="1"/>
  <c r="N9" i="1"/>
  <c r="P8" i="1"/>
  <c r="M9" i="1"/>
  <c r="O8" i="1"/>
  <c r="P9" i="1"/>
  <c r="L9" i="1"/>
  <c r="N8" i="1"/>
  <c r="S2" i="1"/>
  <c r="T2" i="1"/>
  <c r="U2" i="1"/>
  <c r="V2" i="1"/>
  <c r="W2" i="1"/>
  <c r="R2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" i="1"/>
  <c r="P5" i="1"/>
  <c r="P13" i="1"/>
  <c r="P14" i="1"/>
  <c r="P15" i="1"/>
  <c r="P16" i="1"/>
  <c r="P17" i="1"/>
  <c r="P18" i="1"/>
  <c r="P19" i="1"/>
  <c r="P20" i="1"/>
  <c r="P21" i="1"/>
  <c r="P22" i="1"/>
  <c r="P23" i="1"/>
  <c r="P3" i="1"/>
  <c r="O41" i="1"/>
  <c r="O4" i="1"/>
  <c r="O5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3" i="1"/>
  <c r="N4" i="1"/>
  <c r="N5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3" i="1"/>
  <c r="M4" i="1"/>
  <c r="M5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3" i="1"/>
  <c r="P42" i="1" l="1"/>
  <c r="O42" i="1"/>
  <c r="N42" i="1"/>
  <c r="M42" i="1"/>
  <c r="L4" i="1"/>
  <c r="L5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3" i="1"/>
  <c r="M46" i="1"/>
  <c r="N46" i="1"/>
  <c r="O46" i="1"/>
  <c r="P46" i="1"/>
  <c r="Q46" i="1"/>
  <c r="L46" i="1"/>
  <c r="M44" i="1"/>
  <c r="N44" i="1"/>
  <c r="O44" i="1"/>
  <c r="P44" i="1"/>
  <c r="Q44" i="1"/>
  <c r="L44" i="1"/>
  <c r="P43" i="1"/>
  <c r="O43" i="1"/>
  <c r="N43" i="1"/>
  <c r="M43" i="1"/>
  <c r="L42" i="1" l="1"/>
  <c r="J35" i="1" l="1"/>
  <c r="J38" i="1"/>
  <c r="J39" i="1"/>
  <c r="J40" i="1"/>
  <c r="J41" i="1"/>
  <c r="J26" i="1"/>
  <c r="J27" i="1"/>
  <c r="J28" i="1"/>
  <c r="I35" i="1"/>
  <c r="I36" i="1"/>
  <c r="J36" i="1" s="1"/>
  <c r="I37" i="1"/>
  <c r="J37" i="1" s="1"/>
  <c r="I38" i="1"/>
  <c r="I39" i="1"/>
  <c r="I40" i="1"/>
  <c r="I41" i="1"/>
  <c r="H36" i="1"/>
  <c r="H37" i="1"/>
  <c r="H38" i="1"/>
  <c r="H39" i="1"/>
  <c r="H40" i="1"/>
  <c r="H41" i="1"/>
  <c r="H27" i="1"/>
  <c r="H28" i="1"/>
  <c r="H29" i="1"/>
  <c r="H30" i="1"/>
  <c r="H31" i="1"/>
  <c r="H32" i="1"/>
  <c r="H33" i="1"/>
  <c r="H34" i="1"/>
  <c r="H35" i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I27" i="1"/>
  <c r="I26" i="1" l="1"/>
  <c r="I25" i="1"/>
  <c r="J25" i="1" s="1"/>
  <c r="I24" i="1"/>
  <c r="J24" i="1"/>
  <c r="H26" i="1"/>
  <c r="H25" i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I19" i="1"/>
  <c r="J19" i="1" s="1"/>
  <c r="H19" i="1"/>
  <c r="I18" i="1"/>
  <c r="J18" i="1" s="1"/>
  <c r="H18" i="1"/>
  <c r="I17" i="1"/>
  <c r="J17" i="1" s="1"/>
  <c r="H17" i="1"/>
  <c r="I16" i="1"/>
  <c r="J16" i="1" s="1"/>
  <c r="H16" i="1"/>
  <c r="I15" i="1"/>
  <c r="J15" i="1" s="1"/>
  <c r="H15" i="1"/>
  <c r="I14" i="1"/>
  <c r="J14" i="1" s="1"/>
  <c r="H14" i="1"/>
  <c r="I13" i="1"/>
  <c r="J13" i="1" s="1"/>
  <c r="H13" i="1"/>
  <c r="K5" i="1"/>
  <c r="K4" i="1"/>
  <c r="K3" i="1"/>
  <c r="J4" i="1"/>
  <c r="J5" i="1"/>
  <c r="J3" i="1"/>
  <c r="I4" i="1"/>
  <c r="I5" i="1"/>
  <c r="I3" i="1"/>
  <c r="H4" i="1"/>
  <c r="H5" i="1"/>
  <c r="H3" i="1"/>
  <c r="G5" i="1"/>
  <c r="G4" i="1"/>
  <c r="F4" i="1"/>
  <c r="G3" i="1"/>
  <c r="F3" i="1"/>
  <c r="K13" i="1" l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</calcChain>
</file>

<file path=xl/sharedStrings.xml><?xml version="1.0" encoding="utf-8"?>
<sst xmlns="http://schemas.openxmlformats.org/spreadsheetml/2006/main" count="70" uniqueCount="51">
  <si>
    <t>TX D+</t>
  </si>
  <si>
    <t>TX TECH</t>
  </si>
  <si>
    <t>KM</t>
  </si>
  <si>
    <t>CUMUL KM</t>
  </si>
  <si>
    <t>D+</t>
  </si>
  <si>
    <t>CUMUL D+</t>
  </si>
  <si>
    <t>KD</t>
  </si>
  <si>
    <t>CUMUL KD</t>
  </si>
  <si>
    <t>LA REDOUTE</t>
  </si>
  <si>
    <t>COLORADO</t>
  </si>
  <si>
    <t>M. FORESTIERE</t>
  </si>
  <si>
    <t>GRDE CHALOUPE</t>
  </si>
  <si>
    <t>POSSESSION ECOLE</t>
  </si>
  <si>
    <t>RES. GRDE MONT.</t>
  </si>
  <si>
    <t>INTERS.KAALA</t>
  </si>
  <si>
    <t>HALTE LA</t>
  </si>
  <si>
    <t>SANS SOUCIS</t>
  </si>
  <si>
    <t>ILET ALCIDE</t>
  </si>
  <si>
    <t>MAIDO</t>
  </si>
  <si>
    <t>LA BRECHE</t>
  </si>
  <si>
    <t>ROCHE PLATE</t>
  </si>
  <si>
    <t>CHEM.DACERLE</t>
  </si>
  <si>
    <t>LE BLOC</t>
  </si>
  <si>
    <t>GRD PLACE</t>
  </si>
  <si>
    <t>ILET A BOURSE</t>
  </si>
  <si>
    <t>LA PLAQUE</t>
  </si>
  <si>
    <t>S. SCOUT</t>
  </si>
  <si>
    <t>RTE FORESTIERE</t>
  </si>
  <si>
    <t>P.DES MERLES</t>
  </si>
  <si>
    <t>COL DES BŒUFS</t>
  </si>
  <si>
    <t>P.TAMARINS</t>
  </si>
  <si>
    <t>BRAS MACHINE</t>
  </si>
  <si>
    <t>MARLA</t>
  </si>
  <si>
    <t>TAIBIT</t>
  </si>
  <si>
    <t>D. S. TAIBIT</t>
  </si>
  <si>
    <t>BRAS ROUGE</t>
  </si>
  <si>
    <t>CILAOS</t>
  </si>
  <si>
    <t>BRAS BENJOIN</t>
  </si>
  <si>
    <t>M A JOSEPH</t>
  </si>
  <si>
    <t>KERVEGUEN</t>
  </si>
  <si>
    <t>MARE A BOUE</t>
  </si>
  <si>
    <t>PATRES</t>
  </si>
  <si>
    <t>TEXTOR</t>
  </si>
  <si>
    <t>PITON SEC</t>
  </si>
  <si>
    <t>NDM PAIX</t>
  </si>
  <si>
    <t>D. VIDOT</t>
  </si>
  <si>
    <t>BASSIN PLAT</t>
  </si>
  <si>
    <t>ST PIERRE</t>
  </si>
  <si>
    <t>COTATIONS</t>
  </si>
  <si>
    <t>GRAND RAID REUNION 2015 VU PAR COTATION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</si>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</sst>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1" fillId="0" borderId="0" xfId="0" applyFont="1"/>
    <xf numFmtId="46" fontId="0" fillId="0" borderId="0" xfId="0" applyNumberFormat="1"/>
    <xf numFmtId="164" fontId="0" fillId="0" borderId="0" xfId="0" applyNumberFormat="1"/>
    <xf numFmtId="165" fontId="0" fillId="0" borderId="0" xfId="0" applyNumberFormat="1"/>
    <xf numFmtId="21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2" fontId="0" fillId="0" borderId="0" xfId="0" applyNumberFormat="1" applyBorder="1"/>
    <xf numFmtId="164" fontId="0" fillId="0" borderId="1" xfId="0" applyNumberFormat="1" applyBorder="1"/>
    <xf numFmtId="21" fontId="0" fillId="0" borderId="1" xfId="0" applyNumberFormat="1" applyBorder="1"/>
    <xf numFmtId="164" fontId="0" fillId="0" borderId="0" xfId="0" applyNumberFormat="1" applyFill="1" applyBorder="1"/>
    <xf numFmtId="165" fontId="2" fillId="0" borderId="0" xfId="0" applyNumberFormat="1" applyFont="1"/>
    <xf numFmtId="21" fontId="2" fillId="0" borderId="1" xfId="0" applyNumberFormat="1" applyFont="1" applyBorder="1"/>
    <xf numFmtId="0" fontId="3" fillId="0" borderId="0" xfId="0" applyFont="1"/>
    <xf numFmtId="0" fontId="0" fillId="0" borderId="0" xfId="0" applyAlignment="1"/>
    <xf numFmtId="0" fontId="0" fillId="0" borderId="2" xfId="0" applyBorder="1"/>
    <xf numFmtId="0" fontId="3" fillId="0" borderId="2" xfId="0" applyFont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5" xfId="0" applyNumberFormat="1" applyFill="1" applyBorder="1"/>
    <xf numFmtId="164" fontId="0" fillId="2" borderId="8" xfId="0" applyNumberFormat="1" applyFill="1" applyBorder="1"/>
    <xf numFmtId="164" fontId="0" fillId="2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T1" workbookViewId="0">
      <selection activeCell="AA2" sqref="AA2:AG41"/>
    </sheetView>
  </sheetViews>
  <sheetFormatPr baseColWidth="10" defaultRowHeight="15" x14ac:dyDescent="0.25"/>
  <cols>
    <col min="2" max="2" width="8.7109375" customWidth="1"/>
    <col min="3" max="3" width="9.7109375" customWidth="1"/>
    <col min="4" max="4" width="9" customWidth="1"/>
    <col min="5" max="5" width="10" customWidth="1"/>
    <col min="6" max="6" width="8" customWidth="1"/>
    <col min="7" max="7" width="9.42578125" customWidth="1"/>
    <col min="8" max="9" width="0" hidden="1" customWidth="1"/>
    <col min="10" max="10" width="8.42578125" customWidth="1"/>
    <col min="11" max="11" width="10.28515625" customWidth="1"/>
    <col min="12" max="12" width="9" customWidth="1"/>
    <col min="13" max="13" width="8" customWidth="1"/>
    <col min="14" max="14" width="8.5703125" customWidth="1"/>
    <col min="15" max="15" width="8.28515625" customWidth="1"/>
    <col min="16" max="17" width="8.7109375" customWidth="1"/>
    <col min="20" max="21" width="12" bestFit="1" customWidth="1"/>
    <col min="24" max="24" width="12" bestFit="1" customWidth="1"/>
  </cols>
  <sheetData>
    <row r="1" spans="1:33" x14ac:dyDescent="0.25">
      <c r="B1" t="s">
        <v>2</v>
      </c>
      <c r="C1" t="s">
        <v>3</v>
      </c>
      <c r="D1" t="s">
        <v>4</v>
      </c>
      <c r="E1" t="s">
        <v>5</v>
      </c>
      <c r="F1" t="s">
        <v>0</v>
      </c>
      <c r="G1" t="s">
        <v>1</v>
      </c>
      <c r="J1" t="s">
        <v>6</v>
      </c>
      <c r="K1" t="s">
        <v>7</v>
      </c>
      <c r="L1" s="17" t="s">
        <v>48</v>
      </c>
      <c r="M1" s="17"/>
      <c r="N1" s="17"/>
      <c r="R1" s="14">
        <v>3.1015603390768128E-3</v>
      </c>
      <c r="S1" s="14">
        <v>3.4574770992987424E-3</v>
      </c>
      <c r="T1" s="14">
        <v>4.2710011226631522E-3</v>
      </c>
      <c r="U1" s="14">
        <v>5.2624835261385261E-3</v>
      </c>
      <c r="V1" s="14">
        <v>6.2539659296139008E-3</v>
      </c>
      <c r="W1" s="14">
        <v>7.0949074074074074E-3</v>
      </c>
    </row>
    <row r="2" spans="1:33" x14ac:dyDescent="0.25">
      <c r="A2" t="s">
        <v>47</v>
      </c>
      <c r="B2">
        <v>0</v>
      </c>
      <c r="C2">
        <v>0</v>
      </c>
      <c r="D2">
        <v>0</v>
      </c>
      <c r="E2">
        <v>0</v>
      </c>
      <c r="L2" s="2">
        <v>1600</v>
      </c>
      <c r="M2" s="2">
        <v>1430</v>
      </c>
      <c r="N2" s="2">
        <v>1160</v>
      </c>
      <c r="O2" s="2">
        <v>950</v>
      </c>
      <c r="P2" s="2">
        <v>790</v>
      </c>
      <c r="Q2" s="2">
        <v>701</v>
      </c>
      <c r="R2" s="15">
        <f>+R3-R1</f>
        <v>5.8161883145409383E-5</v>
      </c>
      <c r="S2" s="15">
        <f t="shared" ref="S2:W2" si="0">+S3-S1</f>
        <v>1.420599377382945E-4</v>
      </c>
      <c r="T2" s="15">
        <f t="shared" si="0"/>
        <v>2.4288776622573716E-4</v>
      </c>
      <c r="U2" s="15">
        <f t="shared" si="0"/>
        <v>2.930720294170297E-4</v>
      </c>
      <c r="V2" s="15">
        <f t="shared" si="0"/>
        <v>2.8538592223795092E-4</v>
      </c>
      <c r="W2" s="15">
        <f t="shared" si="0"/>
        <v>3.3564814814814742E-4</v>
      </c>
      <c r="X2" s="4"/>
      <c r="Y2" s="3"/>
      <c r="AA2" t="str">
        <f>+A2</f>
        <v>ST PIERRE</v>
      </c>
      <c r="AB2" s="2">
        <v>1600</v>
      </c>
      <c r="AC2" s="2">
        <v>1430</v>
      </c>
      <c r="AD2" s="2">
        <v>1160</v>
      </c>
      <c r="AE2" s="2">
        <v>950</v>
      </c>
      <c r="AF2" s="2">
        <v>790</v>
      </c>
      <c r="AG2" s="2">
        <v>701</v>
      </c>
    </row>
    <row r="3" spans="1:33" x14ac:dyDescent="0.25">
      <c r="A3" t="s">
        <v>46</v>
      </c>
      <c r="B3">
        <v>6.9</v>
      </c>
      <c r="C3">
        <v>6.9</v>
      </c>
      <c r="D3">
        <v>134</v>
      </c>
      <c r="E3">
        <v>134</v>
      </c>
      <c r="F3">
        <f>6/1000</f>
        <v>6.0000000000000001E-3</v>
      </c>
      <c r="G3">
        <f>3/100</f>
        <v>0.03</v>
      </c>
      <c r="H3">
        <f>+F3*D3</f>
        <v>0.80400000000000005</v>
      </c>
      <c r="I3">
        <f>+B3*G3</f>
        <v>0.20699999999999999</v>
      </c>
      <c r="J3" s="1">
        <f>+B3+H3+I3</f>
        <v>7.9110000000000005</v>
      </c>
      <c r="K3" s="1">
        <f>+J3</f>
        <v>7.9110000000000005</v>
      </c>
      <c r="L3" s="4">
        <f>+R3*J3</f>
        <v>2.49965625E-2</v>
      </c>
      <c r="M3" s="4">
        <f>+S3*J3</f>
        <v>2.84759375E-2</v>
      </c>
      <c r="N3" s="4">
        <f>+T3*J3</f>
        <v>3.5709375000000008E-2</v>
      </c>
      <c r="O3" s="4">
        <f>+U3*J3</f>
        <v>4.3950000000000003E-2</v>
      </c>
      <c r="P3" s="4">
        <f>+V3*J3</f>
        <v>5.1732812500000003E-2</v>
      </c>
      <c r="Q3" s="4">
        <f>+W3*J3</f>
        <v>5.8783124999999999E-2</v>
      </c>
      <c r="R3" s="6">
        <v>3.1597222222222222E-3</v>
      </c>
      <c r="S3" s="6">
        <v>3.5995370370370369E-3</v>
      </c>
      <c r="T3" s="6">
        <v>4.5138888888888893E-3</v>
      </c>
      <c r="U3" s="6">
        <v>5.5555555555555558E-3</v>
      </c>
      <c r="V3" s="6">
        <v>6.5393518518518517E-3</v>
      </c>
      <c r="W3" s="6">
        <v>7.4305555555555548E-3</v>
      </c>
      <c r="AA3" t="str">
        <f>+A3</f>
        <v>BASSIN PLAT</v>
      </c>
    </row>
    <row r="4" spans="1:33" x14ac:dyDescent="0.25">
      <c r="A4" t="s">
        <v>45</v>
      </c>
      <c r="B4">
        <v>7.7</v>
      </c>
      <c r="C4">
        <v>14.6</v>
      </c>
      <c r="D4">
        <v>518</v>
      </c>
      <c r="E4">
        <v>652</v>
      </c>
      <c r="F4">
        <f>6.5/1000</f>
        <v>6.4999999999999997E-3</v>
      </c>
      <c r="G4">
        <f>10/100</f>
        <v>0.1</v>
      </c>
      <c r="H4">
        <f t="shared" ref="H4:H41" si="1">+F4*D4</f>
        <v>3.367</v>
      </c>
      <c r="I4">
        <f t="shared" ref="I4:I41" si="2">+B4*G4</f>
        <v>0.77</v>
      </c>
      <c r="J4" s="1">
        <f t="shared" ref="J4:J41" si="3">+B4+H4+I4</f>
        <v>11.837</v>
      </c>
      <c r="K4" s="1">
        <f>+K3+J4</f>
        <v>19.748000000000001</v>
      </c>
      <c r="L4" s="4">
        <f t="shared" ref="L4:L41" si="4">+R4*J4</f>
        <v>3.7538634259259254E-2</v>
      </c>
      <c r="M4" s="4">
        <f t="shared" ref="M4:M41" si="5">+S4*J4</f>
        <v>4.2744722222221261E-2</v>
      </c>
      <c r="N4" s="4">
        <f t="shared" ref="N4:N41" si="6">+T4*J4</f>
        <v>5.3567905092593501E-2</v>
      </c>
      <c r="O4" s="4">
        <f t="shared" ref="O4:O41" si="7">+U4*J4</f>
        <v>6.6446122685185197E-2</v>
      </c>
      <c r="P4" s="4">
        <f t="shared" ref="P4:P41" si="8">+V4*J4</f>
        <v>7.8091319444444446E-2</v>
      </c>
      <c r="Q4" s="4">
        <f t="shared" ref="Q4:Q41" si="9">+W4*J4</f>
        <v>8.8640497685185185E-2</v>
      </c>
      <c r="R4" s="6">
        <v>3.1712962962962958E-3</v>
      </c>
      <c r="S4" s="6">
        <v>3.6111111111110298E-3</v>
      </c>
      <c r="T4" s="6">
        <v>4.5254629629630401E-3</v>
      </c>
      <c r="U4" s="6">
        <v>5.6134259259259271E-3</v>
      </c>
      <c r="V4" s="6">
        <v>6.5972222222222222E-3</v>
      </c>
      <c r="W4" s="12">
        <v>7.4884259259259262E-3</v>
      </c>
      <c r="X4" s="6">
        <v>0.16666666666666666</v>
      </c>
      <c r="Y4" s="6">
        <v>0.14741898148148147</v>
      </c>
      <c r="Z4" s="6">
        <f>+X4-Y4</f>
        <v>1.9247685185185187E-2</v>
      </c>
      <c r="AA4" s="16" t="str">
        <f t="shared" ref="AA4:AA41" si="10">+A4</f>
        <v>D. VIDOT</v>
      </c>
      <c r="AB4" s="4">
        <f>SUM(L3:L4)</f>
        <v>6.2535196759259254E-2</v>
      </c>
      <c r="AC4" s="4">
        <f t="shared" ref="AC4:AG4" si="11">SUM(M3:M4)</f>
        <v>7.1220659722221261E-2</v>
      </c>
      <c r="AD4" s="4">
        <f t="shared" si="11"/>
        <v>8.9277280092593503E-2</v>
      </c>
      <c r="AE4" s="4">
        <f t="shared" si="11"/>
        <v>0.1103961226851852</v>
      </c>
      <c r="AF4" s="4">
        <f t="shared" si="11"/>
        <v>0.12982413194444445</v>
      </c>
      <c r="AG4" s="4">
        <f t="shared" si="11"/>
        <v>0.14742362268518519</v>
      </c>
    </row>
    <row r="5" spans="1:33" x14ac:dyDescent="0.25">
      <c r="A5" t="s">
        <v>44</v>
      </c>
      <c r="B5">
        <v>9.6999999999999993</v>
      </c>
      <c r="C5">
        <v>24.3</v>
      </c>
      <c r="D5">
        <v>1075</v>
      </c>
      <c r="E5">
        <v>1727</v>
      </c>
      <c r="F5">
        <v>6.4999999999999997E-3</v>
      </c>
      <c r="G5">
        <f>15/100</f>
        <v>0.15</v>
      </c>
      <c r="H5">
        <f t="shared" si="1"/>
        <v>6.9874999999999998</v>
      </c>
      <c r="I5">
        <f t="shared" si="2"/>
        <v>1.4549999999999998</v>
      </c>
      <c r="J5" s="1">
        <f t="shared" si="3"/>
        <v>18.142499999999998</v>
      </c>
      <c r="K5" s="1">
        <f t="shared" ref="K5:K41" si="12">+K4+J5</f>
        <v>37.890500000000003</v>
      </c>
      <c r="L5" s="4">
        <f t="shared" si="4"/>
        <v>5.7745225694444437E-2</v>
      </c>
      <c r="M5" s="4">
        <f t="shared" si="5"/>
        <v>6.5934548611110214E-2</v>
      </c>
      <c r="N5" s="4">
        <f t="shared" si="6"/>
        <v>8.2733159722223573E-2</v>
      </c>
      <c r="O5" s="4">
        <f t="shared" si="7"/>
        <v>0.10289149305555553</v>
      </c>
      <c r="P5" s="4">
        <f t="shared" si="8"/>
        <v>0.12074001736111112</v>
      </c>
      <c r="Q5" s="4">
        <f t="shared" si="9"/>
        <v>0.13648871527777776</v>
      </c>
      <c r="R5" s="6">
        <v>3.1828703703703702E-3</v>
      </c>
      <c r="S5" s="6">
        <v>3.6342592592592099E-3</v>
      </c>
      <c r="T5" s="6">
        <v>4.5601851851852599E-3</v>
      </c>
      <c r="U5" s="6">
        <v>5.6712962962962958E-3</v>
      </c>
      <c r="V5" s="6">
        <v>6.6550925925925935E-3</v>
      </c>
      <c r="W5" s="6">
        <v>7.5231481481481477E-3</v>
      </c>
      <c r="AA5" t="str">
        <f t="shared" si="10"/>
        <v>NDM PAIX</v>
      </c>
    </row>
    <row r="6" spans="1:33" x14ac:dyDescent="0.25">
      <c r="A6" t="s">
        <v>43</v>
      </c>
      <c r="B6">
        <v>10.5</v>
      </c>
      <c r="C6">
        <v>34.799999999999997</v>
      </c>
      <c r="D6">
        <v>554</v>
      </c>
      <c r="E6">
        <v>2281</v>
      </c>
      <c r="F6">
        <v>6.4999999999999997E-3</v>
      </c>
      <c r="G6">
        <v>0.3</v>
      </c>
      <c r="H6">
        <f t="shared" si="1"/>
        <v>3.601</v>
      </c>
      <c r="I6">
        <f t="shared" si="2"/>
        <v>3.15</v>
      </c>
      <c r="J6" s="1">
        <f t="shared" si="3"/>
        <v>17.250999999999998</v>
      </c>
      <c r="K6" s="1">
        <f t="shared" si="12"/>
        <v>55.141500000000001</v>
      </c>
      <c r="L6" s="4">
        <f t="shared" si="4"/>
        <v>5.51073611111111E-2</v>
      </c>
      <c r="M6" s="4">
        <f t="shared" si="5"/>
        <v>6.3093935185184705E-2</v>
      </c>
      <c r="N6" s="4">
        <f t="shared" si="6"/>
        <v>7.926674768518642E-2</v>
      </c>
      <c r="O6" s="4">
        <f t="shared" si="7"/>
        <v>9.8833854166666665E-2</v>
      </c>
      <c r="P6" s="4">
        <f t="shared" si="8"/>
        <v>0.11580532407407404</v>
      </c>
      <c r="Q6" s="4">
        <f t="shared" si="9"/>
        <v>0.13058048611111109</v>
      </c>
      <c r="R6" s="6">
        <v>3.1944444444444442E-3</v>
      </c>
      <c r="S6" s="6">
        <v>3.6574074074073801E-3</v>
      </c>
      <c r="T6" s="6">
        <v>4.5949074074074798E-3</v>
      </c>
      <c r="U6" s="6">
        <v>5.7291666666666671E-3</v>
      </c>
      <c r="V6" s="6">
        <v>6.7129629629629622E-3</v>
      </c>
      <c r="W6" s="6">
        <v>7.5694444444444446E-3</v>
      </c>
      <c r="AA6" t="str">
        <f t="shared" si="10"/>
        <v>PITON SEC</v>
      </c>
    </row>
    <row r="7" spans="1:33" x14ac:dyDescent="0.25">
      <c r="A7" s="7" t="s">
        <v>42</v>
      </c>
      <c r="B7" s="7">
        <v>5.2</v>
      </c>
      <c r="C7" s="7">
        <v>40</v>
      </c>
      <c r="D7" s="7">
        <v>308</v>
      </c>
      <c r="E7" s="7">
        <v>2589</v>
      </c>
      <c r="F7" s="7">
        <v>6.4999999999999997E-3</v>
      </c>
      <c r="G7" s="7">
        <v>0.3</v>
      </c>
      <c r="H7" s="7">
        <f t="shared" si="1"/>
        <v>2.0019999999999998</v>
      </c>
      <c r="I7" s="7">
        <f t="shared" si="2"/>
        <v>1.56</v>
      </c>
      <c r="J7" s="8">
        <f t="shared" si="3"/>
        <v>8.7620000000000005</v>
      </c>
      <c r="K7" s="8">
        <f t="shared" si="12"/>
        <v>63.903500000000001</v>
      </c>
      <c r="L7" s="4">
        <f t="shared" si="4"/>
        <v>2.8395370370370369E-2</v>
      </c>
      <c r="M7" s="4">
        <f t="shared" si="5"/>
        <v>3.2249027777777779E-2</v>
      </c>
      <c r="N7" s="4">
        <f t="shared" si="6"/>
        <v>4.0564814814815428E-2</v>
      </c>
      <c r="O7" s="4">
        <f t="shared" si="7"/>
        <v>5.0503194444444982E-2</v>
      </c>
      <c r="P7" s="4">
        <f t="shared" si="8"/>
        <v>5.9326041666666669E-2</v>
      </c>
      <c r="Q7" s="4">
        <f>+W7*J7</f>
        <v>6.6830532407407411E-2</v>
      </c>
      <c r="R7" s="12">
        <v>3.2407407407407406E-3</v>
      </c>
      <c r="S7" s="12">
        <v>3.6805555555555554E-3</v>
      </c>
      <c r="T7" s="12">
        <v>4.6296296296296996E-3</v>
      </c>
      <c r="U7" s="12">
        <v>5.7638888888889503E-3</v>
      </c>
      <c r="V7" s="12">
        <v>6.7708333333333336E-3</v>
      </c>
      <c r="W7" s="12">
        <v>7.6273148148148151E-3</v>
      </c>
      <c r="X7" s="6">
        <v>0.48958333333333331</v>
      </c>
      <c r="Y7" s="6">
        <v>0.48131944444444441</v>
      </c>
      <c r="Z7" s="6">
        <f>+X7-Y7</f>
        <v>8.2638888888889039E-3</v>
      </c>
      <c r="AA7" s="16" t="str">
        <f t="shared" si="10"/>
        <v>TEXTOR</v>
      </c>
      <c r="AB7" s="4">
        <f>SUM(L3:L7)</f>
        <v>0.20378315393518515</v>
      </c>
      <c r="AC7" s="4">
        <f t="shared" ref="AC7:AG7" si="13">SUM(M3:M7)</f>
        <v>0.23249817129629397</v>
      </c>
      <c r="AD7" s="4">
        <f t="shared" si="13"/>
        <v>0.29184200231481894</v>
      </c>
      <c r="AE7" s="4">
        <f t="shared" si="13"/>
        <v>0.36262466435185237</v>
      </c>
      <c r="AF7" s="4">
        <f t="shared" si="13"/>
        <v>0.42569551504629632</v>
      </c>
      <c r="AG7" s="4">
        <f t="shared" si="13"/>
        <v>0.4813233564814815</v>
      </c>
    </row>
    <row r="8" spans="1:33" x14ac:dyDescent="0.25">
      <c r="A8" t="s">
        <v>41</v>
      </c>
      <c r="B8">
        <v>5.6</v>
      </c>
      <c r="C8">
        <v>45.6</v>
      </c>
      <c r="D8">
        <v>32</v>
      </c>
      <c r="E8">
        <v>2621</v>
      </c>
      <c r="F8">
        <v>6.4999999999999997E-3</v>
      </c>
      <c r="G8">
        <f>15/100</f>
        <v>0.15</v>
      </c>
      <c r="H8">
        <f t="shared" si="1"/>
        <v>0.20799999999999999</v>
      </c>
      <c r="I8">
        <f t="shared" si="2"/>
        <v>0.84</v>
      </c>
      <c r="J8" s="1">
        <f t="shared" si="3"/>
        <v>6.6479999999999997</v>
      </c>
      <c r="K8" s="1">
        <f t="shared" si="12"/>
        <v>70.551500000000004</v>
      </c>
      <c r="L8" s="4">
        <f t="shared" si="4"/>
        <v>2.1775277777777779E-2</v>
      </c>
      <c r="M8" s="4">
        <f t="shared" si="5"/>
        <v>2.4622222222222396E-2</v>
      </c>
      <c r="N8" s="4">
        <f t="shared" si="6"/>
        <v>3.1008611111111566E-2</v>
      </c>
      <c r="O8" s="4">
        <f t="shared" si="7"/>
        <v>3.8626111111111937E-2</v>
      </c>
      <c r="P8" s="4">
        <f t="shared" si="8"/>
        <v>4.5781944444444438E-2</v>
      </c>
      <c r="Q8" s="4">
        <f t="shared" si="9"/>
        <v>5.1091111111111108E-2</v>
      </c>
      <c r="R8" s="6">
        <v>3.2754629629629631E-3</v>
      </c>
      <c r="S8" s="6">
        <v>3.7037037037037299E-3</v>
      </c>
      <c r="T8" s="6">
        <v>4.6643518518519203E-3</v>
      </c>
      <c r="U8" s="6">
        <v>5.8101851851853096E-3</v>
      </c>
      <c r="V8" s="6">
        <v>6.8865740740740736E-3</v>
      </c>
      <c r="W8" s="6">
        <v>7.6851851851851847E-3</v>
      </c>
      <c r="AA8" t="str">
        <f t="shared" si="10"/>
        <v>PATRES</v>
      </c>
    </row>
    <row r="9" spans="1:33" x14ac:dyDescent="0.25">
      <c r="A9" t="s">
        <v>40</v>
      </c>
      <c r="B9">
        <v>4.5999999999999996</v>
      </c>
      <c r="C9">
        <v>50.2</v>
      </c>
      <c r="D9">
        <v>15</v>
      </c>
      <c r="E9">
        <v>2636</v>
      </c>
      <c r="F9">
        <v>6.4999999999999997E-3</v>
      </c>
      <c r="G9">
        <f>10/100</f>
        <v>0.1</v>
      </c>
      <c r="H9">
        <f t="shared" si="1"/>
        <v>9.7499999999999989E-2</v>
      </c>
      <c r="I9">
        <f t="shared" si="2"/>
        <v>0.45999999999999996</v>
      </c>
      <c r="J9" s="1">
        <f t="shared" si="3"/>
        <v>5.1574999999999998</v>
      </c>
      <c r="K9" s="1">
        <f t="shared" si="12"/>
        <v>75.709000000000003</v>
      </c>
      <c r="L9" s="4">
        <f t="shared" si="4"/>
        <v>1.7012586805555556E-2</v>
      </c>
      <c r="M9" s="4">
        <f t="shared" si="5"/>
        <v>1.9280931712963086E-2</v>
      </c>
      <c r="N9" s="4">
        <f t="shared" si="6"/>
        <v>2.4235474537037376E-2</v>
      </c>
      <c r="O9" s="4">
        <f t="shared" si="7"/>
        <v>3.020480324074171E-2</v>
      </c>
      <c r="P9" s="4">
        <f t="shared" si="8"/>
        <v>3.5995052083333333E-2</v>
      </c>
      <c r="Q9" s="4">
        <f t="shared" si="9"/>
        <v>3.9934809027777775E-2</v>
      </c>
      <c r="R9" s="6">
        <v>3.2986111111111111E-3</v>
      </c>
      <c r="S9" s="6">
        <v>3.7384259259259501E-3</v>
      </c>
      <c r="T9" s="6">
        <v>4.6990740740741402E-3</v>
      </c>
      <c r="U9" s="6">
        <v>5.8564814814816698E-3</v>
      </c>
      <c r="V9" s="6">
        <v>6.9791666666666674E-3</v>
      </c>
      <c r="W9" s="12">
        <v>7.743055555555556E-3</v>
      </c>
      <c r="X9" s="6">
        <v>0.57291666666666663</v>
      </c>
      <c r="Y9" s="6">
        <v>0.57234953703703706</v>
      </c>
      <c r="Z9" s="6">
        <f>+X9-Y9</f>
        <v>5.6712962962957025E-4</v>
      </c>
      <c r="AA9" s="16" t="str">
        <f t="shared" si="10"/>
        <v>MARE A BOUE</v>
      </c>
      <c r="AB9" s="4">
        <f>SUM(L3:L9)</f>
        <v>0.24257101851851848</v>
      </c>
      <c r="AC9" s="4">
        <f t="shared" ref="AC9:AD9" si="14">SUM(M3:M9)</f>
        <v>0.27640132523147942</v>
      </c>
      <c r="AD9" s="4">
        <f t="shared" si="14"/>
        <v>0.34708608796296792</v>
      </c>
      <c r="AE9" s="4">
        <f t="shared" ref="AE9" si="15">SUM(O3:O9)</f>
        <v>0.43145557870370599</v>
      </c>
      <c r="AF9" s="4">
        <f t="shared" ref="AF9" si="16">SUM(P3:P9)</f>
        <v>0.50747251157407414</v>
      </c>
      <c r="AG9" s="4">
        <f t="shared" ref="AG9" si="17">SUM(Q3:Q9)</f>
        <v>0.57234927662037038</v>
      </c>
    </row>
    <row r="10" spans="1:33" x14ac:dyDescent="0.25">
      <c r="A10" t="s">
        <v>39</v>
      </c>
      <c r="B10">
        <v>9.6</v>
      </c>
      <c r="C10">
        <v>59.8</v>
      </c>
      <c r="D10">
        <v>710</v>
      </c>
      <c r="E10">
        <v>3346</v>
      </c>
      <c r="F10">
        <v>6.4999999999999997E-3</v>
      </c>
      <c r="G10">
        <v>0.35</v>
      </c>
      <c r="H10">
        <f t="shared" si="1"/>
        <v>4.6150000000000002</v>
      </c>
      <c r="I10">
        <f t="shared" si="2"/>
        <v>3.36</v>
      </c>
      <c r="J10" s="1">
        <f t="shared" si="3"/>
        <v>17.574999999999999</v>
      </c>
      <c r="K10" s="1">
        <f t="shared" si="12"/>
        <v>93.284000000000006</v>
      </c>
      <c r="L10" s="4">
        <f t="shared" si="4"/>
        <v>5.8583333333333334E-2</v>
      </c>
      <c r="M10" s="4">
        <f t="shared" si="5"/>
        <v>6.6313078703704079E-2</v>
      </c>
      <c r="N10" s="4">
        <f t="shared" si="6"/>
        <v>8.3196469907408518E-2</v>
      </c>
      <c r="O10" s="4">
        <f t="shared" si="7"/>
        <v>0.10374131944444868</v>
      </c>
      <c r="P10" s="4">
        <f t="shared" si="8"/>
        <v>0.1242861689814815</v>
      </c>
      <c r="Q10" s="4">
        <f t="shared" si="9"/>
        <v>0.14035590277777779</v>
      </c>
      <c r="R10" s="6">
        <v>3.3333333333333335E-3</v>
      </c>
      <c r="S10" s="6">
        <v>3.77314814814817E-3</v>
      </c>
      <c r="T10" s="6">
        <v>4.73379629629636E-3</v>
      </c>
      <c r="U10" s="6">
        <v>5.9027777777780196E-3</v>
      </c>
      <c r="V10" s="6">
        <v>7.0717592592592603E-3</v>
      </c>
      <c r="W10" s="6">
        <v>7.9861111111111122E-3</v>
      </c>
      <c r="AA10" s="16" t="str">
        <f t="shared" si="10"/>
        <v>KERVEGUEN</v>
      </c>
      <c r="AB10" s="4">
        <f>+AB9+L10</f>
        <v>0.3011543518518518</v>
      </c>
      <c r="AC10" s="4">
        <f t="shared" ref="AC10:AG10" si="18">+AC9+M10</f>
        <v>0.34271440393518349</v>
      </c>
      <c r="AD10" s="4">
        <f t="shared" si="18"/>
        <v>0.43028255787037645</v>
      </c>
      <c r="AE10" s="4">
        <f t="shared" si="18"/>
        <v>0.53519689814815463</v>
      </c>
      <c r="AF10" s="4">
        <f t="shared" si="18"/>
        <v>0.63175868055555562</v>
      </c>
      <c r="AG10" s="4">
        <f t="shared" si="18"/>
        <v>0.71270517939814815</v>
      </c>
    </row>
    <row r="11" spans="1:33" x14ac:dyDescent="0.25">
      <c r="A11" t="s">
        <v>38</v>
      </c>
      <c r="B11">
        <v>2</v>
      </c>
      <c r="C11">
        <v>61.8</v>
      </c>
      <c r="D11">
        <v>1</v>
      </c>
      <c r="E11">
        <v>3347</v>
      </c>
      <c r="F11">
        <v>6.4999999999999997E-3</v>
      </c>
      <c r="G11">
        <v>0.45</v>
      </c>
      <c r="H11">
        <f t="shared" si="1"/>
        <v>6.4999999999999997E-3</v>
      </c>
      <c r="I11">
        <f t="shared" si="2"/>
        <v>0.9</v>
      </c>
      <c r="J11" s="1">
        <f t="shared" si="3"/>
        <v>2.9064999999999999</v>
      </c>
      <c r="K11" s="1">
        <f t="shared" si="12"/>
        <v>96.1905</v>
      </c>
      <c r="L11" s="4">
        <f t="shared" si="4"/>
        <v>9.7892534722222209E-3</v>
      </c>
      <c r="M11" s="4">
        <f t="shared" si="5"/>
        <v>1.1067575231481537E-2</v>
      </c>
      <c r="N11" s="4">
        <f t="shared" si="6"/>
        <v>1.3859699074074252E-2</v>
      </c>
      <c r="O11" s="4">
        <f t="shared" si="7"/>
        <v>1.7257343750000001E-2</v>
      </c>
      <c r="P11" s="4">
        <f t="shared" si="8"/>
        <v>2.0823188657407399E-2</v>
      </c>
      <c r="Q11" s="4">
        <f t="shared" si="9"/>
        <v>2.3379832175925926E-2</v>
      </c>
      <c r="R11" s="6">
        <v>3.3680555555555551E-3</v>
      </c>
      <c r="S11" s="6">
        <v>3.8078703703703898E-3</v>
      </c>
      <c r="T11" s="6">
        <v>4.7685185185185799E-3</v>
      </c>
      <c r="U11" s="6">
        <v>5.9375000000000009E-3</v>
      </c>
      <c r="V11" s="6">
        <v>7.1643518518518497E-3</v>
      </c>
      <c r="W11" s="6">
        <v>8.0439814814814818E-3</v>
      </c>
      <c r="AA11" t="str">
        <f t="shared" si="10"/>
        <v>M A JOSEPH</v>
      </c>
    </row>
    <row r="12" spans="1:33" x14ac:dyDescent="0.25">
      <c r="A12" t="s">
        <v>37</v>
      </c>
      <c r="B12">
        <v>3</v>
      </c>
      <c r="C12">
        <v>64.8</v>
      </c>
      <c r="D12">
        <v>10</v>
      </c>
      <c r="E12">
        <v>3357</v>
      </c>
      <c r="F12">
        <v>6.4999999999999997E-3</v>
      </c>
      <c r="G12">
        <v>0.15</v>
      </c>
      <c r="H12">
        <f t="shared" si="1"/>
        <v>6.5000000000000002E-2</v>
      </c>
      <c r="I12">
        <f t="shared" si="2"/>
        <v>0.44999999999999996</v>
      </c>
      <c r="J12" s="1">
        <f t="shared" si="3"/>
        <v>3.5149999999999997</v>
      </c>
      <c r="K12" s="1">
        <f t="shared" si="12"/>
        <v>99.705500000000001</v>
      </c>
      <c r="L12" s="4">
        <f t="shared" si="4"/>
        <v>1.1960763888888891E-2</v>
      </c>
      <c r="M12" s="4">
        <f t="shared" si="5"/>
        <v>1.3506712962963024E-2</v>
      </c>
      <c r="N12" s="4">
        <f t="shared" si="6"/>
        <v>1.6883391203703909E-2</v>
      </c>
      <c r="O12" s="4">
        <f t="shared" si="7"/>
        <v>2.1033043981481477E-2</v>
      </c>
      <c r="P12" s="4">
        <f t="shared" si="8"/>
        <v>2.5508159722222239E-2</v>
      </c>
      <c r="Q12" s="4">
        <f t="shared" si="9"/>
        <v>2.8478009259259255E-2</v>
      </c>
      <c r="R12" s="6">
        <v>3.4027777777777784E-3</v>
      </c>
      <c r="S12" s="6">
        <v>3.8425925925926101E-3</v>
      </c>
      <c r="T12" s="6">
        <v>4.8032407407407997E-3</v>
      </c>
      <c r="U12" s="6">
        <v>5.9837962962962961E-3</v>
      </c>
      <c r="V12" s="6">
        <v>7.2569444444444504E-3</v>
      </c>
      <c r="W12" s="6">
        <v>8.1018518518518514E-3</v>
      </c>
      <c r="AA12" t="str">
        <f t="shared" si="10"/>
        <v>BRAS BENJOIN</v>
      </c>
    </row>
    <row r="13" spans="1:33" x14ac:dyDescent="0.25">
      <c r="A13" t="s">
        <v>36</v>
      </c>
      <c r="B13">
        <v>1.4</v>
      </c>
      <c r="C13">
        <v>66.2</v>
      </c>
      <c r="D13">
        <v>118</v>
      </c>
      <c r="E13">
        <v>3475</v>
      </c>
      <c r="F13">
        <v>6.4999999999999997E-3</v>
      </c>
      <c r="G13">
        <v>0.3</v>
      </c>
      <c r="H13">
        <f t="shared" si="1"/>
        <v>0.76700000000000002</v>
      </c>
      <c r="I13">
        <f t="shared" si="2"/>
        <v>0.42</v>
      </c>
      <c r="J13" s="1">
        <f t="shared" si="3"/>
        <v>2.5869999999999997</v>
      </c>
      <c r="K13" s="1">
        <f t="shared" si="12"/>
        <v>102.2925</v>
      </c>
      <c r="L13" s="4">
        <f t="shared" si="4"/>
        <v>8.8928124999999997E-3</v>
      </c>
      <c r="M13" s="4">
        <f t="shared" si="5"/>
        <v>1.0030613425925964E-2</v>
      </c>
      <c r="N13" s="4">
        <f t="shared" si="6"/>
        <v>1.2515810185185333E-2</v>
      </c>
      <c r="O13" s="4">
        <f t="shared" si="7"/>
        <v>1.5510023148148144E-2</v>
      </c>
      <c r="P13" s="4">
        <f t="shared" si="8"/>
        <v>1.9013252314814821E-2</v>
      </c>
      <c r="Q13" s="4">
        <f t="shared" si="9"/>
        <v>2.1109201388888887E-2</v>
      </c>
      <c r="R13" s="6">
        <v>3.4375E-3</v>
      </c>
      <c r="S13" s="6">
        <v>3.87731481481483E-3</v>
      </c>
      <c r="T13" s="6">
        <v>4.8379629629630204E-3</v>
      </c>
      <c r="U13" s="6">
        <v>5.9953703703703697E-3</v>
      </c>
      <c r="V13" s="6">
        <v>7.3495370370370398E-3</v>
      </c>
      <c r="W13" s="12">
        <v>8.1597222222222227E-3</v>
      </c>
      <c r="X13" s="6">
        <v>0.82291666666666663</v>
      </c>
      <c r="Y13" s="6">
        <v>0.78567129629629628</v>
      </c>
      <c r="Z13" s="6">
        <f>+X13-Y13</f>
        <v>3.7245370370370345E-2</v>
      </c>
      <c r="AA13" s="16" t="str">
        <f t="shared" si="10"/>
        <v>CILAOS</v>
      </c>
      <c r="AB13" s="4">
        <f>SUM(L3:L13)</f>
        <v>0.33179718171296291</v>
      </c>
      <c r="AC13" s="4">
        <f t="shared" ref="AC13:AG13" si="19">SUM(M3:M13)</f>
        <v>0.37731930555555404</v>
      </c>
      <c r="AD13" s="4">
        <f t="shared" si="19"/>
        <v>0.47354145833333994</v>
      </c>
      <c r="AE13" s="4">
        <f t="shared" si="19"/>
        <v>0.58899730902778424</v>
      </c>
      <c r="AF13" s="4">
        <f t="shared" si="19"/>
        <v>0.69710328124999998</v>
      </c>
      <c r="AG13" s="4">
        <f t="shared" si="19"/>
        <v>0.78567222222222211</v>
      </c>
    </row>
    <row r="14" spans="1:33" x14ac:dyDescent="0.25">
      <c r="A14" t="s">
        <v>35</v>
      </c>
      <c r="B14">
        <v>3.8</v>
      </c>
      <c r="C14">
        <v>70</v>
      </c>
      <c r="D14">
        <v>55</v>
      </c>
      <c r="E14">
        <v>3530</v>
      </c>
      <c r="F14">
        <v>6.4999999999999997E-3</v>
      </c>
      <c r="G14">
        <v>0.2</v>
      </c>
      <c r="H14">
        <f t="shared" si="1"/>
        <v>0.35749999999999998</v>
      </c>
      <c r="I14">
        <f t="shared" si="2"/>
        <v>0.76</v>
      </c>
      <c r="J14" s="1">
        <f t="shared" si="3"/>
        <v>4.9174999999999995</v>
      </c>
      <c r="K14" s="1">
        <f t="shared" si="12"/>
        <v>107.21000000000001</v>
      </c>
      <c r="L14" s="4">
        <f t="shared" si="4"/>
        <v>1.7074652777777775E-2</v>
      </c>
      <c r="M14" s="4">
        <f t="shared" si="5"/>
        <v>1.9237442129629689E-2</v>
      </c>
      <c r="N14" s="4">
        <f t="shared" si="6"/>
        <v>2.3961429398148416E-2</v>
      </c>
      <c r="O14" s="4">
        <f t="shared" si="7"/>
        <v>2.9596064814814808E-2</v>
      </c>
      <c r="P14" s="4">
        <f t="shared" si="8"/>
        <v>3.6596672453703752E-2</v>
      </c>
      <c r="Q14" s="4">
        <f t="shared" si="9"/>
        <v>4.0694589120370363E-2</v>
      </c>
      <c r="R14" s="6">
        <v>3.472222222222222E-3</v>
      </c>
      <c r="S14" s="6">
        <v>3.9120370370370498E-3</v>
      </c>
      <c r="T14" s="6">
        <v>4.8726851851852403E-3</v>
      </c>
      <c r="U14" s="6">
        <v>6.0185185185185177E-3</v>
      </c>
      <c r="V14" s="6">
        <v>7.4421296296296397E-3</v>
      </c>
      <c r="W14" s="6">
        <v>8.2754629629629619E-3</v>
      </c>
      <c r="AA14" t="str">
        <f t="shared" si="10"/>
        <v>BRAS ROUGE</v>
      </c>
    </row>
    <row r="15" spans="1:33" x14ac:dyDescent="0.25">
      <c r="A15" t="s">
        <v>34</v>
      </c>
      <c r="B15">
        <v>2.6</v>
      </c>
      <c r="C15">
        <v>72.599999999999994</v>
      </c>
      <c r="D15">
        <v>410</v>
      </c>
      <c r="E15">
        <v>3940</v>
      </c>
      <c r="F15">
        <v>6.4999999999999997E-3</v>
      </c>
      <c r="G15">
        <v>0.35</v>
      </c>
      <c r="H15">
        <f t="shared" si="1"/>
        <v>2.665</v>
      </c>
      <c r="I15">
        <f t="shared" si="2"/>
        <v>0.90999999999999992</v>
      </c>
      <c r="J15" s="1">
        <f t="shared" si="3"/>
        <v>6.1750000000000007</v>
      </c>
      <c r="K15" s="1">
        <f t="shared" si="12"/>
        <v>113.38500000000001</v>
      </c>
      <c r="L15" s="4">
        <f t="shared" si="4"/>
        <v>2.1583912037037283E-2</v>
      </c>
      <c r="M15" s="4">
        <f t="shared" si="5"/>
        <v>2.4371238425925992E-2</v>
      </c>
      <c r="N15" s="4">
        <f t="shared" si="6"/>
        <v>3.0303240740741071E-2</v>
      </c>
      <c r="O15" s="4">
        <f t="shared" si="7"/>
        <v>3.7378761574074076E-2</v>
      </c>
      <c r="P15" s="4">
        <f t="shared" si="8"/>
        <v>4.6526909722222273E-2</v>
      </c>
      <c r="Q15" s="4">
        <f t="shared" si="9"/>
        <v>5.1458333333333335E-2</v>
      </c>
      <c r="R15" s="6">
        <v>3.4953703703704099E-3</v>
      </c>
      <c r="S15" s="6">
        <v>3.9467592592592696E-3</v>
      </c>
      <c r="T15" s="6">
        <v>4.9074074074074601E-3</v>
      </c>
      <c r="U15" s="6">
        <v>6.053240740740741E-3</v>
      </c>
      <c r="V15" s="6">
        <v>7.53472222222223E-3</v>
      </c>
      <c r="W15" s="12">
        <v>8.3333333333333332E-3</v>
      </c>
      <c r="X15" s="6">
        <v>0.92708333333333337</v>
      </c>
      <c r="Y15" s="6">
        <v>0.87782407407407403</v>
      </c>
      <c r="Z15" s="6">
        <f>+X15-Y15</f>
        <v>4.9259259259259336E-2</v>
      </c>
      <c r="AA15" s="16" t="str">
        <f t="shared" si="10"/>
        <v>D. S. TAIBIT</v>
      </c>
      <c r="AB15" s="4">
        <f>SUM(L3:L15)</f>
        <v>0.37045574652777796</v>
      </c>
      <c r="AC15" s="4">
        <f t="shared" ref="AC15:AG15" si="20">SUM(M3:M15)</f>
        <v>0.42092798611110971</v>
      </c>
      <c r="AD15" s="4">
        <f t="shared" si="20"/>
        <v>0.52780612847222941</v>
      </c>
      <c r="AE15" s="4">
        <f t="shared" si="20"/>
        <v>0.6559721354166731</v>
      </c>
      <c r="AF15" s="4">
        <f t="shared" si="20"/>
        <v>0.78022686342592606</v>
      </c>
      <c r="AG15" s="4">
        <f t="shared" si="20"/>
        <v>0.87782514467592587</v>
      </c>
    </row>
    <row r="16" spans="1:33" x14ac:dyDescent="0.25">
      <c r="A16" t="s">
        <v>33</v>
      </c>
      <c r="B16">
        <v>3.8</v>
      </c>
      <c r="C16">
        <v>76.400000000000006</v>
      </c>
      <c r="D16">
        <v>817</v>
      </c>
      <c r="E16">
        <v>4757</v>
      </c>
      <c r="F16">
        <v>6.4999999999999997E-3</v>
      </c>
      <c r="G16">
        <v>0.4</v>
      </c>
      <c r="H16">
        <f t="shared" si="1"/>
        <v>5.3104999999999993</v>
      </c>
      <c r="I16">
        <f t="shared" si="2"/>
        <v>1.52</v>
      </c>
      <c r="J16" s="1">
        <f t="shared" si="3"/>
        <v>10.630499999999998</v>
      </c>
      <c r="K16" s="1">
        <f t="shared" si="12"/>
        <v>124.0155</v>
      </c>
      <c r="L16" s="4">
        <f t="shared" si="4"/>
        <v>3.7526649305555951E-2</v>
      </c>
      <c r="M16" s="4">
        <f t="shared" si="5"/>
        <v>4.2325138888888975E-2</v>
      </c>
      <c r="N16" s="4">
        <f t="shared" si="6"/>
        <v>5.2537309027778305E-2</v>
      </c>
      <c r="O16" s="4">
        <f t="shared" si="7"/>
        <v>6.4718090277777737E-2</v>
      </c>
      <c r="P16" s="4">
        <f t="shared" si="8"/>
        <v>8.1082170138888937E-2</v>
      </c>
      <c r="Q16" s="4">
        <f t="shared" si="9"/>
        <v>8.9202690972222207E-2</v>
      </c>
      <c r="R16" s="6">
        <v>3.5300925925926302E-3</v>
      </c>
      <c r="S16" s="6">
        <v>3.9814814814814904E-3</v>
      </c>
      <c r="T16" s="6">
        <v>4.94212962962968E-3</v>
      </c>
      <c r="U16" s="6">
        <v>6.08796296296296E-3</v>
      </c>
      <c r="V16" s="6">
        <v>7.6273148148148203E-3</v>
      </c>
      <c r="W16" s="6">
        <v>8.3912037037037045E-3</v>
      </c>
      <c r="AA16" t="str">
        <f t="shared" si="10"/>
        <v>TAIBIT</v>
      </c>
    </row>
    <row r="17" spans="1:33" x14ac:dyDescent="0.25">
      <c r="A17" s="7" t="s">
        <v>32</v>
      </c>
      <c r="B17" s="7">
        <v>2.2000000000000002</v>
      </c>
      <c r="C17" s="7">
        <v>78.599999999999994</v>
      </c>
      <c r="D17" s="7">
        <v>1</v>
      </c>
      <c r="E17" s="7">
        <v>4758</v>
      </c>
      <c r="F17" s="7">
        <v>6.4999999999999997E-3</v>
      </c>
      <c r="G17" s="7">
        <v>0.5</v>
      </c>
      <c r="H17" s="7">
        <f t="shared" si="1"/>
        <v>6.4999999999999997E-3</v>
      </c>
      <c r="I17" s="7">
        <f t="shared" si="2"/>
        <v>1.1000000000000001</v>
      </c>
      <c r="J17" s="8">
        <f t="shared" si="3"/>
        <v>3.3065000000000002</v>
      </c>
      <c r="K17" s="8">
        <f t="shared" si="12"/>
        <v>127.322</v>
      </c>
      <c r="L17" s="4">
        <f t="shared" si="4"/>
        <v>1.1787060185185303E-2</v>
      </c>
      <c r="M17" s="4">
        <f t="shared" si="5"/>
        <v>1.3279577546296318E-2</v>
      </c>
      <c r="N17" s="4">
        <f t="shared" si="6"/>
        <v>1.6455960648148308E-2</v>
      </c>
      <c r="O17" s="4">
        <f t="shared" si="7"/>
        <v>2.0244658564814833E-2</v>
      </c>
      <c r="P17" s="4">
        <f t="shared" si="8"/>
        <v>2.5525873842592636E-2</v>
      </c>
      <c r="Q17" s="4">
        <f t="shared" si="9"/>
        <v>2.7936863425925929E-2</v>
      </c>
      <c r="R17" s="12">
        <v>3.5648148148148501E-3</v>
      </c>
      <c r="S17" s="12">
        <v>4.0162037037037102E-3</v>
      </c>
      <c r="T17" s="12">
        <v>4.9768518518518998E-3</v>
      </c>
      <c r="U17" s="12">
        <v>6.1226851851851902E-3</v>
      </c>
      <c r="V17" s="12">
        <v>7.7199074074074201E-3</v>
      </c>
      <c r="W17" s="12">
        <v>8.4490740740740741E-3</v>
      </c>
      <c r="X17" s="4">
        <v>1.0625</v>
      </c>
      <c r="Y17" s="6">
        <v>0.99496527777777777</v>
      </c>
      <c r="Z17" s="6">
        <f>+X17-Y17</f>
        <v>6.7534722222222232E-2</v>
      </c>
      <c r="AA17" s="16" t="str">
        <f t="shared" si="10"/>
        <v>MARLA</v>
      </c>
      <c r="AB17" s="4">
        <f>SUM(L3:L17)</f>
        <v>0.41976945601851923</v>
      </c>
      <c r="AC17" s="4">
        <f t="shared" ref="AC17:AG17" si="21">SUM(M3:M17)</f>
        <v>0.47653270254629504</v>
      </c>
      <c r="AD17" s="4">
        <f t="shared" si="21"/>
        <v>0.59679939814815608</v>
      </c>
      <c r="AE17" s="4">
        <f t="shared" si="21"/>
        <v>0.74093488425926568</v>
      </c>
      <c r="AF17" s="4">
        <f t="shared" si="21"/>
        <v>0.88683490740740767</v>
      </c>
      <c r="AG17" s="4">
        <f t="shared" si="21"/>
        <v>0.99496469907407403</v>
      </c>
    </row>
    <row r="18" spans="1:33" x14ac:dyDescent="0.25">
      <c r="A18" t="s">
        <v>31</v>
      </c>
      <c r="B18">
        <v>1.2</v>
      </c>
      <c r="C18">
        <v>79.8</v>
      </c>
      <c r="D18">
        <v>1</v>
      </c>
      <c r="E18">
        <v>4759</v>
      </c>
      <c r="F18">
        <v>6.4999999999999997E-3</v>
      </c>
      <c r="G18">
        <v>0.25</v>
      </c>
      <c r="H18">
        <f t="shared" si="1"/>
        <v>6.4999999999999997E-3</v>
      </c>
      <c r="I18">
        <f t="shared" si="2"/>
        <v>0.3</v>
      </c>
      <c r="J18" s="1">
        <f t="shared" si="3"/>
        <v>1.5065</v>
      </c>
      <c r="K18" s="1">
        <f t="shared" si="12"/>
        <v>128.82849999999999</v>
      </c>
      <c r="L18" s="4">
        <f t="shared" si="4"/>
        <v>5.4227025462963456E-3</v>
      </c>
      <c r="M18" s="4">
        <f t="shared" si="5"/>
        <v>6.1027199074074135E-3</v>
      </c>
      <c r="N18" s="4">
        <f t="shared" si="6"/>
        <v>7.549936342592661E-3</v>
      </c>
      <c r="O18" s="4">
        <f t="shared" si="7"/>
        <v>9.2761342592592635E-3</v>
      </c>
      <c r="P18" s="4">
        <f t="shared" si="8"/>
        <v>1.1647476851851852E-2</v>
      </c>
      <c r="Q18" s="4">
        <f t="shared" si="9"/>
        <v>1.2902893518518518E-2</v>
      </c>
      <c r="R18" s="6">
        <v>3.5995370370370699E-3</v>
      </c>
      <c r="S18" s="6">
        <v>4.05092592592593E-3</v>
      </c>
      <c r="T18" s="6">
        <v>5.0115740740741196E-3</v>
      </c>
      <c r="U18" s="6">
        <v>6.15740740740741E-3</v>
      </c>
      <c r="V18" s="6">
        <v>7.7314814814814815E-3</v>
      </c>
      <c r="W18" s="6">
        <v>8.564814814814815E-3</v>
      </c>
      <c r="AA18" t="str">
        <f t="shared" si="10"/>
        <v>BRAS MACHINE</v>
      </c>
    </row>
    <row r="19" spans="1:33" x14ac:dyDescent="0.25">
      <c r="A19" t="s">
        <v>30</v>
      </c>
      <c r="B19">
        <v>2.6</v>
      </c>
      <c r="C19">
        <v>82.4</v>
      </c>
      <c r="D19">
        <v>308</v>
      </c>
      <c r="E19">
        <v>5067</v>
      </c>
      <c r="F19">
        <v>6.4999999999999997E-3</v>
      </c>
      <c r="G19">
        <v>0.4</v>
      </c>
      <c r="H19">
        <f t="shared" si="1"/>
        <v>2.0019999999999998</v>
      </c>
      <c r="I19">
        <f t="shared" si="2"/>
        <v>1.04</v>
      </c>
      <c r="J19" s="1">
        <f t="shared" si="3"/>
        <v>5.6420000000000003</v>
      </c>
      <c r="K19" s="1">
        <f t="shared" si="12"/>
        <v>134.47049999999999</v>
      </c>
      <c r="L19" s="4">
        <f t="shared" si="4"/>
        <v>2.0504490740740917E-2</v>
      </c>
      <c r="M19" s="4">
        <f t="shared" si="5"/>
        <v>2.3051226851851864E-2</v>
      </c>
      <c r="N19" s="4">
        <f t="shared" si="6"/>
        <v>2.8471203703703953E-2</v>
      </c>
      <c r="O19" s="4">
        <f t="shared" si="7"/>
        <v>3.4935995370370371E-2</v>
      </c>
      <c r="P19" s="4">
        <f t="shared" si="8"/>
        <v>4.3686319444444364E-2</v>
      </c>
      <c r="Q19" s="4">
        <f t="shared" si="9"/>
        <v>4.8649189814814815E-2</v>
      </c>
      <c r="R19" s="6">
        <v>3.6342592592592902E-3</v>
      </c>
      <c r="S19" s="6">
        <v>4.0856481481481499E-3</v>
      </c>
      <c r="T19" s="6">
        <v>5.0462962962963404E-3</v>
      </c>
      <c r="U19" s="6">
        <v>6.1921296296296299E-3</v>
      </c>
      <c r="V19" s="6">
        <v>7.7430555555555404E-3</v>
      </c>
      <c r="W19" s="6">
        <v>8.6226851851851846E-3</v>
      </c>
      <c r="AA19" t="str">
        <f t="shared" si="10"/>
        <v>P.TAMARINS</v>
      </c>
    </row>
    <row r="20" spans="1:33" x14ac:dyDescent="0.25">
      <c r="A20" s="9" t="s">
        <v>29</v>
      </c>
      <c r="B20" s="9">
        <v>1.4</v>
      </c>
      <c r="C20" s="9">
        <v>83.8</v>
      </c>
      <c r="D20" s="9">
        <v>187</v>
      </c>
      <c r="E20" s="9">
        <v>5254</v>
      </c>
      <c r="F20" s="9">
        <v>6.4999999999999997E-3</v>
      </c>
      <c r="G20" s="9">
        <v>0.4</v>
      </c>
      <c r="H20" s="9">
        <f t="shared" si="1"/>
        <v>1.2155</v>
      </c>
      <c r="I20" s="9">
        <f t="shared" si="2"/>
        <v>0.55999999999999994</v>
      </c>
      <c r="J20" s="10">
        <f t="shared" si="3"/>
        <v>3.1755</v>
      </c>
      <c r="K20" s="10">
        <f t="shared" si="12"/>
        <v>137.64599999999999</v>
      </c>
      <c r="L20" s="4">
        <f t="shared" si="4"/>
        <v>1.1650850694444536E-2</v>
      </c>
      <c r="M20" s="4">
        <f t="shared" si="5"/>
        <v>1.3047482638888891E-2</v>
      </c>
      <c r="N20" s="4">
        <f t="shared" si="6"/>
        <v>1.6134774305555689E-2</v>
      </c>
      <c r="O20" s="4">
        <f t="shared" si="7"/>
        <v>1.9773368055555549E-2</v>
      </c>
      <c r="P20" s="4">
        <f t="shared" si="8"/>
        <v>2.4624826388888885E-2</v>
      </c>
      <c r="Q20" s="4">
        <f t="shared" si="9"/>
        <v>2.7565104166666667E-2</v>
      </c>
      <c r="R20" s="6">
        <v>3.66898148148151E-3</v>
      </c>
      <c r="S20" s="6">
        <v>4.108796296296297E-3</v>
      </c>
      <c r="T20" s="6">
        <v>5.0810185185185602E-3</v>
      </c>
      <c r="U20" s="6">
        <v>6.2268518518518497E-3</v>
      </c>
      <c r="V20" s="6">
        <v>7.7546296296296287E-3</v>
      </c>
      <c r="W20" s="6">
        <v>8.6805555555555559E-3</v>
      </c>
      <c r="AA20" s="16" t="str">
        <f t="shared" si="10"/>
        <v>COL DES BŒUFS</v>
      </c>
      <c r="AB20" s="4">
        <f>SUM(L3:L20)</f>
        <v>0.45734750000000102</v>
      </c>
      <c r="AC20" s="4">
        <f t="shared" ref="AC20:AG20" si="22">SUM(M3:M20)</f>
        <v>0.51873413194444318</v>
      </c>
      <c r="AD20" s="4">
        <f t="shared" si="22"/>
        <v>0.64895531250000837</v>
      </c>
      <c r="AE20" s="4">
        <f t="shared" si="22"/>
        <v>0.80492038194445081</v>
      </c>
      <c r="AF20" s="4">
        <f t="shared" si="22"/>
        <v>0.96679353009259272</v>
      </c>
      <c r="AG20" s="4">
        <f t="shared" si="22"/>
        <v>1.0840818865740742</v>
      </c>
    </row>
    <row r="21" spans="1:33" x14ac:dyDescent="0.25">
      <c r="A21" t="s">
        <v>28</v>
      </c>
      <c r="B21">
        <v>2</v>
      </c>
      <c r="C21">
        <v>85.8</v>
      </c>
      <c r="D21">
        <v>1</v>
      </c>
      <c r="E21">
        <v>5255</v>
      </c>
      <c r="F21">
        <v>6.4999999999999997E-3</v>
      </c>
      <c r="G21">
        <v>0.2</v>
      </c>
      <c r="H21">
        <f t="shared" si="1"/>
        <v>6.4999999999999997E-3</v>
      </c>
      <c r="I21">
        <f t="shared" si="2"/>
        <v>0.4</v>
      </c>
      <c r="J21" s="1">
        <f t="shared" si="3"/>
        <v>2.4064999999999999</v>
      </c>
      <c r="K21" s="1">
        <f t="shared" si="12"/>
        <v>140.05249999999998</v>
      </c>
      <c r="L21" s="4">
        <f t="shared" si="4"/>
        <v>8.9129629629630253E-3</v>
      </c>
      <c r="M21" s="4">
        <f t="shared" si="5"/>
        <v>9.9713773148148149E-3</v>
      </c>
      <c r="N21" s="4">
        <f t="shared" si="6"/>
        <v>1.2311030092592686E-2</v>
      </c>
      <c r="O21" s="4">
        <f t="shared" si="7"/>
        <v>1.5068478009259248E-2</v>
      </c>
      <c r="P21" s="4">
        <f t="shared" si="8"/>
        <v>1.8689369212962961E-2</v>
      </c>
      <c r="Q21" s="4">
        <f t="shared" si="9"/>
        <v>2.1029021990740752E-2</v>
      </c>
      <c r="R21" s="6">
        <v>3.7037037037037299E-3</v>
      </c>
      <c r="S21" s="6">
        <v>4.1435185185185186E-3</v>
      </c>
      <c r="T21" s="6">
        <v>5.11574074074078E-3</v>
      </c>
      <c r="U21" s="6">
        <v>6.2615740740740696E-3</v>
      </c>
      <c r="V21" s="6">
        <v>7.7662037037037031E-3</v>
      </c>
      <c r="W21" s="6">
        <v>8.7384259259259307E-3</v>
      </c>
      <c r="AA21" t="str">
        <f t="shared" si="10"/>
        <v>P.DES MERLES</v>
      </c>
    </row>
    <row r="22" spans="1:33" x14ac:dyDescent="0.25">
      <c r="A22" t="s">
        <v>27</v>
      </c>
      <c r="B22">
        <v>2</v>
      </c>
      <c r="C22">
        <v>87.8</v>
      </c>
      <c r="D22">
        <v>20</v>
      </c>
      <c r="E22">
        <v>5275</v>
      </c>
      <c r="F22">
        <v>6.4999999999999997E-3</v>
      </c>
      <c r="G22">
        <v>0.25</v>
      </c>
      <c r="H22">
        <f t="shared" si="1"/>
        <v>0.13</v>
      </c>
      <c r="I22">
        <f t="shared" si="2"/>
        <v>0.5</v>
      </c>
      <c r="J22" s="1">
        <f t="shared" si="3"/>
        <v>2.63</v>
      </c>
      <c r="K22" s="1">
        <f t="shared" si="12"/>
        <v>142.68249999999998</v>
      </c>
      <c r="L22" s="4">
        <f t="shared" si="4"/>
        <v>9.8320601851852492E-3</v>
      </c>
      <c r="M22" s="4">
        <f t="shared" si="5"/>
        <v>1.0988773148148147E-2</v>
      </c>
      <c r="N22" s="4">
        <f t="shared" si="6"/>
        <v>1.3545717592592689E-2</v>
      </c>
      <c r="O22" s="4">
        <f t="shared" si="7"/>
        <v>1.6559259259259242E-2</v>
      </c>
      <c r="P22" s="4">
        <f t="shared" si="8"/>
        <v>2.0455555555555532E-2</v>
      </c>
      <c r="Q22" s="4">
        <f t="shared" si="9"/>
        <v>2.3134259259259268E-2</v>
      </c>
      <c r="R22" s="6">
        <v>3.7384259259259501E-3</v>
      </c>
      <c r="S22" s="6">
        <v>4.1782407407407402E-3</v>
      </c>
      <c r="T22" s="6">
        <v>5.1504629629629999E-3</v>
      </c>
      <c r="U22" s="6">
        <v>6.2962962962962903E-3</v>
      </c>
      <c r="V22" s="6">
        <v>7.7777777777777697E-3</v>
      </c>
      <c r="W22" s="6">
        <v>8.7962962962963003E-3</v>
      </c>
      <c r="AA22" t="str">
        <f t="shared" si="10"/>
        <v>RTE FORESTIERE</v>
      </c>
    </row>
    <row r="23" spans="1:33" x14ac:dyDescent="0.25">
      <c r="A23" t="s">
        <v>26</v>
      </c>
      <c r="B23">
        <v>0.2</v>
      </c>
      <c r="C23">
        <v>88</v>
      </c>
      <c r="D23">
        <v>20</v>
      </c>
      <c r="E23">
        <v>5295</v>
      </c>
      <c r="F23">
        <v>6.4999999999999997E-3</v>
      </c>
      <c r="G23">
        <v>0.05</v>
      </c>
      <c r="H23">
        <f t="shared" si="1"/>
        <v>0.13</v>
      </c>
      <c r="I23">
        <f t="shared" si="2"/>
        <v>1.0000000000000002E-2</v>
      </c>
      <c r="J23" s="1">
        <f t="shared" si="3"/>
        <v>0.34</v>
      </c>
      <c r="K23" s="1">
        <f t="shared" si="12"/>
        <v>143.02249999999998</v>
      </c>
      <c r="L23" s="4">
        <f t="shared" si="4"/>
        <v>1.2828703703703778E-3</v>
      </c>
      <c r="M23" s="4">
        <f t="shared" si="5"/>
        <v>1.4324074074074074E-3</v>
      </c>
      <c r="N23" s="4">
        <f t="shared" si="6"/>
        <v>1.7629629629629748E-3</v>
      </c>
      <c r="O23" s="4">
        <f t="shared" si="7"/>
        <v>2.1525462962962935E-3</v>
      </c>
      <c r="P23" s="4">
        <f t="shared" si="8"/>
        <v>2.6483796296296299E-3</v>
      </c>
      <c r="Q23" s="4">
        <f t="shared" si="9"/>
        <v>3.0104166666666682E-3</v>
      </c>
      <c r="R23" s="6">
        <v>3.77314814814817E-3</v>
      </c>
      <c r="S23" s="6">
        <v>4.2129629629629626E-3</v>
      </c>
      <c r="T23" s="6">
        <v>5.1851851851852197E-3</v>
      </c>
      <c r="U23" s="6">
        <v>6.3310185185185101E-3</v>
      </c>
      <c r="V23" s="6">
        <v>7.789351851851852E-3</v>
      </c>
      <c r="W23" s="12">
        <v>8.8541666666666699E-3</v>
      </c>
      <c r="X23" s="4">
        <v>1.2083333333333333</v>
      </c>
      <c r="Y23" s="3">
        <v>1.1312499999999999</v>
      </c>
      <c r="Z23" s="3">
        <f>+X23-Y23</f>
        <v>7.7083333333333393E-2</v>
      </c>
      <c r="AA23" s="16" t="str">
        <f t="shared" si="10"/>
        <v>S. SCOUT</v>
      </c>
      <c r="AB23" s="4">
        <f>SUM(L3:L23)</f>
        <v>0.47737539351851965</v>
      </c>
      <c r="AC23" s="4">
        <f t="shared" ref="AC23:AG23" si="23">SUM(M3:M23)</f>
        <v>0.54112668981481349</v>
      </c>
      <c r="AD23" s="4">
        <f t="shared" si="23"/>
        <v>0.67657502314815676</v>
      </c>
      <c r="AE23" s="4">
        <f t="shared" si="23"/>
        <v>0.83870066550926559</v>
      </c>
      <c r="AF23" s="4">
        <f t="shared" si="23"/>
        <v>1.0085868344907409</v>
      </c>
      <c r="AG23" s="4">
        <f t="shared" si="23"/>
        <v>1.1312555844907408</v>
      </c>
    </row>
    <row r="24" spans="1:33" x14ac:dyDescent="0.25">
      <c r="A24" t="s">
        <v>25</v>
      </c>
      <c r="B24">
        <v>5.4</v>
      </c>
      <c r="C24">
        <v>93.4</v>
      </c>
      <c r="D24">
        <v>95</v>
      </c>
      <c r="E24">
        <v>5391</v>
      </c>
      <c r="F24">
        <v>6.4999999999999997E-3</v>
      </c>
      <c r="G24">
        <v>0.3</v>
      </c>
      <c r="H24">
        <f t="shared" si="1"/>
        <v>0.61749999999999994</v>
      </c>
      <c r="I24">
        <f t="shared" si="2"/>
        <v>1.62</v>
      </c>
      <c r="J24" s="1">
        <f t="shared" si="3"/>
        <v>7.6375000000000002</v>
      </c>
      <c r="K24" s="1">
        <f t="shared" si="12"/>
        <v>150.65999999999997</v>
      </c>
      <c r="L24" s="4">
        <f t="shared" si="4"/>
        <v>2.9082609953703854E-2</v>
      </c>
      <c r="M24" s="4">
        <f t="shared" si="5"/>
        <v>3.2441695601851853E-2</v>
      </c>
      <c r="N24" s="4">
        <f t="shared" si="6"/>
        <v>3.9867042824074321E-2</v>
      </c>
      <c r="O24" s="4">
        <f t="shared" si="7"/>
        <v>4.8618344907407324E-2</v>
      </c>
      <c r="P24" s="4">
        <f>+V24*J24</f>
        <v>5.9667968750000001E-2</v>
      </c>
      <c r="Q24" s="4">
        <f t="shared" si="9"/>
        <v>6.7977285879629631E-2</v>
      </c>
      <c r="R24" s="6">
        <v>3.8078703703703898E-3</v>
      </c>
      <c r="S24" s="6">
        <v>4.2476851851851851E-3</v>
      </c>
      <c r="T24" s="6">
        <v>5.2199074074074396E-3</v>
      </c>
      <c r="U24" s="6">
        <v>6.36574074074073E-3</v>
      </c>
      <c r="V24" s="6">
        <v>7.8125E-3</v>
      </c>
      <c r="W24" s="6">
        <v>8.9004629629629625E-3</v>
      </c>
      <c r="AA24" t="str">
        <f t="shared" si="10"/>
        <v>LA PLAQUE</v>
      </c>
    </row>
    <row r="25" spans="1:33" x14ac:dyDescent="0.25">
      <c r="A25" t="s">
        <v>24</v>
      </c>
      <c r="B25">
        <v>1.8</v>
      </c>
      <c r="C25">
        <v>95.2</v>
      </c>
      <c r="D25">
        <v>155</v>
      </c>
      <c r="E25">
        <v>5545</v>
      </c>
      <c r="F25">
        <v>6.4999999999999997E-3</v>
      </c>
      <c r="G25">
        <v>0.4</v>
      </c>
      <c r="H25">
        <f t="shared" si="1"/>
        <v>1.0075000000000001</v>
      </c>
      <c r="I25">
        <f t="shared" si="2"/>
        <v>0.72000000000000008</v>
      </c>
      <c r="J25" s="1">
        <f t="shared" si="3"/>
        <v>3.5275000000000003</v>
      </c>
      <c r="K25" s="1">
        <f t="shared" si="12"/>
        <v>154.18749999999997</v>
      </c>
      <c r="L25" s="4">
        <f t="shared" si="4"/>
        <v>1.3554745370370434E-2</v>
      </c>
      <c r="M25" s="4">
        <f t="shared" si="5"/>
        <v>1.5106192129629631E-2</v>
      </c>
      <c r="N25" s="4">
        <f t="shared" si="6"/>
        <v>1.8576533564814816E-2</v>
      </c>
      <c r="O25" s="4">
        <f t="shared" si="7"/>
        <v>2.2577633101851808E-2</v>
      </c>
      <c r="P25" s="4">
        <f t="shared" si="8"/>
        <v>2.7640248842592603E-2</v>
      </c>
      <c r="Q25" s="4">
        <f t="shared" si="9"/>
        <v>3.160052083333334E-2</v>
      </c>
      <c r="R25" s="6">
        <v>3.8425925925926101E-3</v>
      </c>
      <c r="S25" s="6">
        <v>4.2824074074074075E-3</v>
      </c>
      <c r="T25" s="6">
        <v>5.2662037037037035E-3</v>
      </c>
      <c r="U25" s="6">
        <v>6.4004629629629498E-3</v>
      </c>
      <c r="V25" s="6">
        <v>7.8356481481481506E-3</v>
      </c>
      <c r="W25" s="6">
        <v>8.9583333333333338E-3</v>
      </c>
      <c r="AA25" t="str">
        <f t="shared" si="10"/>
        <v>ILET A BOURSE</v>
      </c>
    </row>
    <row r="26" spans="1:33" x14ac:dyDescent="0.25">
      <c r="A26" t="s">
        <v>23</v>
      </c>
      <c r="B26">
        <v>3.4</v>
      </c>
      <c r="C26">
        <v>98.6</v>
      </c>
      <c r="D26">
        <v>156</v>
      </c>
      <c r="E26">
        <v>5701</v>
      </c>
      <c r="F26">
        <v>6.4999999999999997E-3</v>
      </c>
      <c r="G26">
        <v>0.4</v>
      </c>
      <c r="H26">
        <f t="shared" si="1"/>
        <v>1.014</v>
      </c>
      <c r="I26">
        <f t="shared" si="2"/>
        <v>1.36</v>
      </c>
      <c r="J26" s="1">
        <f t="shared" si="3"/>
        <v>5.774</v>
      </c>
      <c r="K26" s="1">
        <f t="shared" si="12"/>
        <v>159.96149999999997</v>
      </c>
      <c r="L26" s="4">
        <f t="shared" si="4"/>
        <v>2.2387615740740829E-2</v>
      </c>
      <c r="M26" s="4">
        <f t="shared" si="5"/>
        <v>2.4927106481481484E-2</v>
      </c>
      <c r="N26" s="4">
        <f t="shared" si="6"/>
        <v>3.0674375000000004E-2</v>
      </c>
      <c r="O26" s="4">
        <f t="shared" si="7"/>
        <v>3.7156759259259167E-2</v>
      </c>
      <c r="P26" s="4">
        <f t="shared" si="8"/>
        <v>4.5376689814814831E-2</v>
      </c>
      <c r="Q26" s="4">
        <f t="shared" si="9"/>
        <v>5.2059560185185184E-2</v>
      </c>
      <c r="R26" s="6">
        <v>3.87731481481483E-3</v>
      </c>
      <c r="S26" s="6">
        <v>4.31712962962963E-3</v>
      </c>
      <c r="T26" s="6">
        <v>5.3125000000000004E-3</v>
      </c>
      <c r="U26" s="6">
        <v>6.4351851851851697E-3</v>
      </c>
      <c r="V26" s="6">
        <v>7.8587962962962995E-3</v>
      </c>
      <c r="W26" s="12">
        <v>9.0162037037037034E-3</v>
      </c>
      <c r="X26" s="3">
        <v>1.3541666666666667</v>
      </c>
      <c r="Y26" s="3">
        <v>1.2828935185185186</v>
      </c>
      <c r="Z26" s="3">
        <f>+X26-Y26</f>
        <v>7.1273148148148113E-2</v>
      </c>
      <c r="AA26" s="16" t="str">
        <f t="shared" si="10"/>
        <v>GRD PLACE</v>
      </c>
      <c r="AB26" s="4">
        <f>SUM(L3:L26)</f>
        <v>0.54240036458333463</v>
      </c>
      <c r="AC26" s="4">
        <f t="shared" ref="AC26:AG26" si="24">SUM(M3:M26)</f>
        <v>0.61360168402777637</v>
      </c>
      <c r="AD26" s="4">
        <f t="shared" si="24"/>
        <v>0.76569297453704588</v>
      </c>
      <c r="AE26" s="4">
        <f t="shared" si="24"/>
        <v>0.94705340277778394</v>
      </c>
      <c r="AF26" s="4">
        <f t="shared" si="24"/>
        <v>1.1412717418981484</v>
      </c>
      <c r="AG26" s="4">
        <f t="shared" si="24"/>
        <v>1.2828929513888891</v>
      </c>
    </row>
    <row r="27" spans="1:33" x14ac:dyDescent="0.25">
      <c r="A27" t="s">
        <v>22</v>
      </c>
      <c r="B27">
        <v>1.8</v>
      </c>
      <c r="C27">
        <v>100.4</v>
      </c>
      <c r="D27">
        <v>320</v>
      </c>
      <c r="E27">
        <v>6021</v>
      </c>
      <c r="F27">
        <v>6.4999999999999997E-3</v>
      </c>
      <c r="G27">
        <v>0.3</v>
      </c>
      <c r="H27">
        <f t="shared" si="1"/>
        <v>2.08</v>
      </c>
      <c r="I27">
        <f t="shared" si="2"/>
        <v>0.54</v>
      </c>
      <c r="J27" s="1">
        <f t="shared" si="3"/>
        <v>4.42</v>
      </c>
      <c r="K27" s="1">
        <f t="shared" si="12"/>
        <v>164.38149999999996</v>
      </c>
      <c r="L27" s="4">
        <f t="shared" si="4"/>
        <v>1.729120370370376E-2</v>
      </c>
      <c r="M27" s="4">
        <f t="shared" si="5"/>
        <v>1.9184027777777779E-2</v>
      </c>
      <c r="N27" s="4">
        <f t="shared" si="6"/>
        <v>2.363472222222222E-2</v>
      </c>
      <c r="O27" s="4">
        <f t="shared" si="7"/>
        <v>2.8596990740740666E-2</v>
      </c>
      <c r="P27" s="4">
        <f t="shared" si="8"/>
        <v>3.4838194444444422E-2</v>
      </c>
      <c r="Q27" s="4">
        <f t="shared" si="9"/>
        <v>3.990277777777778E-2</v>
      </c>
      <c r="R27" s="6">
        <v>3.9120370370370498E-3</v>
      </c>
      <c r="S27" s="6">
        <v>4.340277777777778E-3</v>
      </c>
      <c r="T27" s="6">
        <v>5.347222222222222E-3</v>
      </c>
      <c r="U27" s="6">
        <v>6.4699074074073904E-3</v>
      </c>
      <c r="V27" s="6">
        <v>7.8819444444444397E-3</v>
      </c>
      <c r="W27" s="6">
        <v>9.0277777777777787E-3</v>
      </c>
      <c r="AA27" t="str">
        <f t="shared" si="10"/>
        <v>LE BLOC</v>
      </c>
    </row>
    <row r="28" spans="1:33" x14ac:dyDescent="0.25">
      <c r="A28" t="s">
        <v>21</v>
      </c>
      <c r="B28">
        <v>1.8</v>
      </c>
      <c r="C28">
        <v>102.2</v>
      </c>
      <c r="D28">
        <v>1</v>
      </c>
      <c r="E28">
        <v>6022</v>
      </c>
      <c r="F28">
        <v>6.4999999999999997E-3</v>
      </c>
      <c r="G28">
        <v>0.45</v>
      </c>
      <c r="H28">
        <f t="shared" si="1"/>
        <v>6.4999999999999997E-3</v>
      </c>
      <c r="I28">
        <f t="shared" si="2"/>
        <v>0.81</v>
      </c>
      <c r="J28" s="1">
        <f t="shared" si="3"/>
        <v>2.6165000000000003</v>
      </c>
      <c r="K28" s="1">
        <f t="shared" si="12"/>
        <v>166.99799999999996</v>
      </c>
      <c r="L28" s="4">
        <f t="shared" si="4"/>
        <v>1.0326695601851879E-2</v>
      </c>
      <c r="M28" s="4">
        <f t="shared" si="5"/>
        <v>1.1447187500000001E-2</v>
      </c>
      <c r="N28" s="4">
        <f t="shared" si="6"/>
        <v>1.4081857638888893E-2</v>
      </c>
      <c r="O28" s="4">
        <f t="shared" si="7"/>
        <v>1.7019363425925877E-2</v>
      </c>
      <c r="P28" s="4">
        <f t="shared" si="8"/>
        <v>2.0683674768518515E-2</v>
      </c>
      <c r="Q28" s="4">
        <f t="shared" si="9"/>
        <v>2.3651464120370374E-2</v>
      </c>
      <c r="R28" s="6">
        <v>3.9467592592592696E-3</v>
      </c>
      <c r="S28" s="6">
        <v>4.3749999999999995E-3</v>
      </c>
      <c r="T28" s="6">
        <v>5.3819444444444453E-3</v>
      </c>
      <c r="U28" s="6">
        <v>6.5046296296296102E-3</v>
      </c>
      <c r="V28" s="6">
        <v>7.9050925925925903E-3</v>
      </c>
      <c r="W28" s="6">
        <v>9.0393518518518522E-3</v>
      </c>
      <c r="AA28" t="str">
        <f t="shared" si="10"/>
        <v>CHEM.DACERLE</v>
      </c>
    </row>
    <row r="29" spans="1:33" x14ac:dyDescent="0.25">
      <c r="A29" t="s">
        <v>20</v>
      </c>
      <c r="B29">
        <v>3.8</v>
      </c>
      <c r="C29">
        <v>106</v>
      </c>
      <c r="D29">
        <v>740</v>
      </c>
      <c r="E29">
        <v>6762</v>
      </c>
      <c r="F29">
        <v>6.4999999999999997E-3</v>
      </c>
      <c r="G29">
        <v>0.4</v>
      </c>
      <c r="H29">
        <f t="shared" si="1"/>
        <v>4.8099999999999996</v>
      </c>
      <c r="I29">
        <f t="shared" si="2"/>
        <v>1.52</v>
      </c>
      <c r="J29" s="1">
        <f t="shared" si="3"/>
        <v>10.129999999999999</v>
      </c>
      <c r="K29" s="1">
        <f t="shared" si="12"/>
        <v>177.12799999999996</v>
      </c>
      <c r="L29" s="4">
        <f t="shared" si="4"/>
        <v>4.033240740740749E-2</v>
      </c>
      <c r="M29" s="4">
        <f t="shared" si="5"/>
        <v>4.478773148148147E-2</v>
      </c>
      <c r="N29" s="4">
        <f t="shared" si="6"/>
        <v>5.4870833333333327E-2</v>
      </c>
      <c r="O29" s="4">
        <f t="shared" si="7"/>
        <v>6.6243634259259027E-2</v>
      </c>
      <c r="P29" s="4">
        <f t="shared" si="8"/>
        <v>8.0313078703703675E-2</v>
      </c>
      <c r="Q29" s="4">
        <f t="shared" si="9"/>
        <v>9.1685879629629624E-2</v>
      </c>
      <c r="R29" s="6">
        <v>3.9814814814814904E-3</v>
      </c>
      <c r="S29" s="6">
        <v>4.4212962962962956E-3</v>
      </c>
      <c r="T29" s="6">
        <v>5.4166666666666669E-3</v>
      </c>
      <c r="U29" s="6">
        <v>6.5393518518518301E-3</v>
      </c>
      <c r="V29" s="6">
        <v>7.9282407407407392E-3</v>
      </c>
      <c r="W29" s="6">
        <v>9.0509259259259258E-3</v>
      </c>
      <c r="AA29" s="16" t="str">
        <f t="shared" si="10"/>
        <v>ROCHE PLATE</v>
      </c>
      <c r="AB29" s="4">
        <f>SUM(L3:L29)</f>
        <v>0.61035067129629772</v>
      </c>
      <c r="AC29" s="4">
        <f t="shared" ref="AC29:AG29" si="25">SUM(M3:M29)</f>
        <v>0.68902063078703568</v>
      </c>
      <c r="AD29" s="4">
        <f t="shared" si="25"/>
        <v>0.85828038773149029</v>
      </c>
      <c r="AE29" s="4">
        <f t="shared" si="25"/>
        <v>1.0589133912037094</v>
      </c>
      <c r="AF29" s="4">
        <f t="shared" si="25"/>
        <v>1.2771066898148151</v>
      </c>
      <c r="AG29" s="4">
        <f t="shared" si="25"/>
        <v>1.438133072916667</v>
      </c>
    </row>
    <row r="30" spans="1:33" x14ac:dyDescent="0.25">
      <c r="A30" t="s">
        <v>19</v>
      </c>
      <c r="B30">
        <v>2.2999999999999998</v>
      </c>
      <c r="C30">
        <v>108.3</v>
      </c>
      <c r="D30">
        <v>200</v>
      </c>
      <c r="E30">
        <v>6962</v>
      </c>
      <c r="F30">
        <v>6.4999999999999997E-3</v>
      </c>
      <c r="G30">
        <v>0.3</v>
      </c>
      <c r="H30">
        <f t="shared" si="1"/>
        <v>1.3</v>
      </c>
      <c r="I30">
        <f t="shared" si="2"/>
        <v>0.69</v>
      </c>
      <c r="J30" s="1">
        <f t="shared" si="3"/>
        <v>4.2899999999999991</v>
      </c>
      <c r="K30" s="1">
        <f t="shared" si="12"/>
        <v>181.41799999999995</v>
      </c>
      <c r="L30" s="4">
        <f t="shared" si="4"/>
        <v>1.7229513888888912E-2</v>
      </c>
      <c r="M30" s="4">
        <f t="shared" si="5"/>
        <v>1.9116319444444443E-2</v>
      </c>
      <c r="N30" s="4">
        <f t="shared" si="6"/>
        <v>2.3336805555555552E-2</v>
      </c>
      <c r="O30" s="4">
        <f t="shared" si="7"/>
        <v>2.8202777777777667E-2</v>
      </c>
      <c r="P30" s="4">
        <f t="shared" si="8"/>
        <v>3.411145833333333E-2</v>
      </c>
      <c r="Q30" s="4">
        <f t="shared" si="9"/>
        <v>3.8878124999999993E-2</v>
      </c>
      <c r="R30" s="6">
        <v>4.0162037037037102E-3</v>
      </c>
      <c r="S30" s="6">
        <v>4.4560185185185189E-3</v>
      </c>
      <c r="T30" s="6">
        <v>5.4398148148148149E-3</v>
      </c>
      <c r="U30" s="6">
        <v>6.5740740740740499E-3</v>
      </c>
      <c r="V30" s="6">
        <v>7.9513888888888898E-3</v>
      </c>
      <c r="W30" s="6">
        <v>9.0624999999999994E-3</v>
      </c>
      <c r="AA30" t="str">
        <f t="shared" si="10"/>
        <v>LA BRECHE</v>
      </c>
    </row>
    <row r="31" spans="1:33" x14ac:dyDescent="0.25">
      <c r="A31" s="7" t="s">
        <v>18</v>
      </c>
      <c r="B31" s="7">
        <v>3.7</v>
      </c>
      <c r="C31" s="7">
        <v>112</v>
      </c>
      <c r="D31" s="7">
        <v>789</v>
      </c>
      <c r="E31" s="7">
        <v>7751</v>
      </c>
      <c r="F31" s="7">
        <v>6.4999999999999997E-3</v>
      </c>
      <c r="G31" s="7">
        <v>0.5</v>
      </c>
      <c r="H31" s="7">
        <f t="shared" si="1"/>
        <v>5.1284999999999998</v>
      </c>
      <c r="I31" s="7">
        <f t="shared" si="2"/>
        <v>1.85</v>
      </c>
      <c r="J31" s="8">
        <f t="shared" si="3"/>
        <v>10.6785</v>
      </c>
      <c r="K31" s="8">
        <f t="shared" si="12"/>
        <v>192.09649999999993</v>
      </c>
      <c r="L31" s="4">
        <f t="shared" si="4"/>
        <v>4.3257812500000041E-2</v>
      </c>
      <c r="M31" s="4">
        <f t="shared" si="5"/>
        <v>4.7830781250000003E-2</v>
      </c>
      <c r="N31" s="4">
        <f t="shared" si="6"/>
        <v>5.8583437500000002E-2</v>
      </c>
      <c r="O31" s="4">
        <f t="shared" si="7"/>
        <v>7.0572031249999709E-2</v>
      </c>
      <c r="P31" s="4">
        <f t="shared" si="8"/>
        <v>8.5156093750000036E-2</v>
      </c>
      <c r="Q31" s="4">
        <f t="shared" si="9"/>
        <v>9.6897499999999984E-2</v>
      </c>
      <c r="R31" s="12">
        <v>4.05092592592593E-3</v>
      </c>
      <c r="S31" s="12">
        <v>4.4791666666666669E-3</v>
      </c>
      <c r="T31" s="12">
        <v>5.4861111111111117E-3</v>
      </c>
      <c r="U31" s="12">
        <v>6.6087962962962698E-3</v>
      </c>
      <c r="V31" s="12">
        <v>7.9745370370370404E-3</v>
      </c>
      <c r="W31" s="12">
        <v>9.0740740740740729E-3</v>
      </c>
      <c r="X31" s="3">
        <v>1.7291666666666667</v>
      </c>
      <c r="Y31" s="3">
        <v>1.5739120370370372</v>
      </c>
      <c r="Z31" s="3">
        <f>+X31-Y31</f>
        <v>0.15525462962962955</v>
      </c>
      <c r="AA31" s="16" t="str">
        <f t="shared" si="10"/>
        <v>MAIDO</v>
      </c>
      <c r="AB31" s="4">
        <f>SUM(L3:L31)</f>
        <v>0.6708379976851867</v>
      </c>
      <c r="AC31" s="4">
        <f t="shared" ref="AC31:AG31" si="26">SUM(M3:M31)</f>
        <v>0.75596773148148011</v>
      </c>
      <c r="AD31" s="4">
        <f t="shared" si="26"/>
        <v>0.94020063078704585</v>
      </c>
      <c r="AE31" s="4">
        <f t="shared" si="26"/>
        <v>1.1576882002314868</v>
      </c>
      <c r="AF31" s="4">
        <f t="shared" si="26"/>
        <v>1.3963742418981484</v>
      </c>
      <c r="AG31" s="4">
        <f t="shared" si="26"/>
        <v>1.5739086979166672</v>
      </c>
    </row>
    <row r="32" spans="1:33" x14ac:dyDescent="0.25">
      <c r="A32" t="s">
        <v>17</v>
      </c>
      <c r="B32">
        <v>5.9</v>
      </c>
      <c r="C32">
        <v>117.9</v>
      </c>
      <c r="D32">
        <v>70</v>
      </c>
      <c r="E32">
        <v>7821</v>
      </c>
      <c r="F32">
        <v>6.4999999999999997E-3</v>
      </c>
      <c r="G32">
        <v>0.25</v>
      </c>
      <c r="H32">
        <f t="shared" si="1"/>
        <v>0.45499999999999996</v>
      </c>
      <c r="I32">
        <f t="shared" si="2"/>
        <v>1.4750000000000001</v>
      </c>
      <c r="J32" s="1">
        <f t="shared" si="3"/>
        <v>7.83</v>
      </c>
      <c r="K32" s="1">
        <f t="shared" si="12"/>
        <v>199.92649999999995</v>
      </c>
      <c r="L32" s="4">
        <f t="shared" si="4"/>
        <v>3.1990625000000016E-2</v>
      </c>
      <c r="M32" s="4">
        <f t="shared" si="5"/>
        <v>3.5343750000000007E-2</v>
      </c>
      <c r="N32" s="4">
        <f t="shared" si="6"/>
        <v>4.3137499999999995E-2</v>
      </c>
      <c r="O32" s="4">
        <f t="shared" si="7"/>
        <v>5.2018749999999774E-2</v>
      </c>
      <c r="P32" s="4">
        <f t="shared" si="8"/>
        <v>6.2803125000000001E-2</v>
      </c>
      <c r="Q32" s="4">
        <f t="shared" si="9"/>
        <v>7.1050000000000044E-2</v>
      </c>
      <c r="R32" s="6">
        <v>4.0856481481481499E-3</v>
      </c>
      <c r="S32" s="6">
        <v>4.5138888888888893E-3</v>
      </c>
      <c r="T32" s="6">
        <v>5.5092592592592589E-3</v>
      </c>
      <c r="U32" s="6">
        <v>6.6435185185184896E-3</v>
      </c>
      <c r="V32" s="6">
        <v>8.0208333333333329E-3</v>
      </c>
      <c r="W32" s="6">
        <v>9.0740740740740799E-3</v>
      </c>
      <c r="AA32" t="str">
        <f t="shared" si="10"/>
        <v>ILET ALCIDE</v>
      </c>
    </row>
    <row r="33" spans="1:33" x14ac:dyDescent="0.25">
      <c r="A33" t="s">
        <v>16</v>
      </c>
      <c r="B33">
        <v>8.6999999999999993</v>
      </c>
      <c r="C33">
        <v>126.6</v>
      </c>
      <c r="D33">
        <v>25</v>
      </c>
      <c r="E33">
        <v>7846</v>
      </c>
      <c r="F33">
        <v>6.4999999999999997E-3</v>
      </c>
      <c r="G33">
        <v>0.2</v>
      </c>
      <c r="H33">
        <f t="shared" si="1"/>
        <v>0.16250000000000001</v>
      </c>
      <c r="I33">
        <f t="shared" si="2"/>
        <v>1.74</v>
      </c>
      <c r="J33" s="1">
        <f t="shared" si="3"/>
        <v>10.602499999999999</v>
      </c>
      <c r="K33" s="1">
        <f t="shared" si="12"/>
        <v>210.52899999999994</v>
      </c>
      <c r="L33" s="4">
        <f t="shared" si="4"/>
        <v>4.3686226851851841E-2</v>
      </c>
      <c r="M33" s="4">
        <f t="shared" si="5"/>
        <v>4.8349363425925926E-2</v>
      </c>
      <c r="N33" s="4">
        <f t="shared" si="6"/>
        <v>5.8902777777777776E-2</v>
      </c>
      <c r="O33" s="4">
        <f t="shared" si="7"/>
        <v>7.0806047453703377E-2</v>
      </c>
      <c r="P33" s="4">
        <f t="shared" si="8"/>
        <v>8.5286313657407409E-2</v>
      </c>
      <c r="Q33" s="4">
        <f t="shared" si="9"/>
        <v>9.633058449074075E-2</v>
      </c>
      <c r="R33" s="6">
        <v>4.1203703703703697E-3</v>
      </c>
      <c r="S33" s="6">
        <v>4.5601851851851853E-3</v>
      </c>
      <c r="T33" s="6">
        <v>5.5555555555555558E-3</v>
      </c>
      <c r="U33" s="6">
        <v>6.6782407407407103E-3</v>
      </c>
      <c r="V33" s="6">
        <v>8.0439814814814818E-3</v>
      </c>
      <c r="W33" s="6">
        <v>9.08564814814815E-3</v>
      </c>
      <c r="AA33" s="16" t="str">
        <f t="shared" si="10"/>
        <v>SANS SOUCIS</v>
      </c>
      <c r="AB33" s="4">
        <f>SUM(L3:L33)</f>
        <v>0.74651484953703862</v>
      </c>
      <c r="AC33" s="4">
        <f t="shared" ref="AC33:AG33" si="27">SUM(M3:M33)</f>
        <v>0.839660844907406</v>
      </c>
      <c r="AD33" s="4">
        <f t="shared" si="27"/>
        <v>1.0422409085648237</v>
      </c>
      <c r="AE33" s="4">
        <f t="shared" si="27"/>
        <v>1.2805129976851899</v>
      </c>
      <c r="AF33" s="4">
        <f t="shared" si="27"/>
        <v>1.5444636805555558</v>
      </c>
      <c r="AG33" s="4">
        <f t="shared" si="27"/>
        <v>1.741289282407408</v>
      </c>
    </row>
    <row r="34" spans="1:33" x14ac:dyDescent="0.25">
      <c r="A34" t="s">
        <v>15</v>
      </c>
      <c r="B34">
        <v>4.4000000000000004</v>
      </c>
      <c r="C34">
        <v>131</v>
      </c>
      <c r="D34">
        <v>196</v>
      </c>
      <c r="E34">
        <v>8042</v>
      </c>
      <c r="F34">
        <v>6.4999999999999997E-3</v>
      </c>
      <c r="G34">
        <v>0.3</v>
      </c>
      <c r="H34">
        <f t="shared" si="1"/>
        <v>1.274</v>
      </c>
      <c r="I34">
        <f t="shared" si="2"/>
        <v>1.32</v>
      </c>
      <c r="J34" s="1">
        <f t="shared" si="3"/>
        <v>6.9940000000000007</v>
      </c>
      <c r="K34" s="1">
        <f t="shared" si="12"/>
        <v>217.52299999999994</v>
      </c>
      <c r="L34" s="4">
        <f t="shared" si="4"/>
        <v>2.9060717592592576E-2</v>
      </c>
      <c r="M34" s="4">
        <f t="shared" si="5"/>
        <v>3.2136782407407416E-2</v>
      </c>
      <c r="N34" s="4">
        <f t="shared" si="6"/>
        <v>3.9098402777777784E-2</v>
      </c>
      <c r="O34" s="4">
        <f t="shared" si="7"/>
        <v>4.6950462962962736E-2</v>
      </c>
      <c r="P34" s="4">
        <f t="shared" si="8"/>
        <v>5.6421504629629644E-2</v>
      </c>
      <c r="Q34" s="4">
        <f t="shared" si="9"/>
        <v>6.3625972222222285E-2</v>
      </c>
      <c r="R34" s="6">
        <v>4.1550925925925896E-3</v>
      </c>
      <c r="S34" s="6">
        <v>4.5949074074074078E-3</v>
      </c>
      <c r="T34" s="6">
        <v>5.5902777777777782E-3</v>
      </c>
      <c r="U34" s="6">
        <v>6.7129629629629302E-3</v>
      </c>
      <c r="V34" s="6">
        <v>8.0671296296296307E-3</v>
      </c>
      <c r="W34" s="6">
        <v>9.0972222222222305E-3</v>
      </c>
      <c r="AA34" t="str">
        <f t="shared" si="10"/>
        <v>HALTE LA</v>
      </c>
    </row>
    <row r="35" spans="1:33" x14ac:dyDescent="0.25">
      <c r="A35" t="s">
        <v>14</v>
      </c>
      <c r="B35">
        <v>5.6</v>
      </c>
      <c r="C35">
        <v>136.6</v>
      </c>
      <c r="D35">
        <v>443</v>
      </c>
      <c r="E35">
        <v>8485</v>
      </c>
      <c r="F35">
        <v>6.4999999999999997E-3</v>
      </c>
      <c r="G35">
        <v>0.25</v>
      </c>
      <c r="H35">
        <f t="shared" si="1"/>
        <v>2.8794999999999997</v>
      </c>
      <c r="I35">
        <f t="shared" si="2"/>
        <v>1.4</v>
      </c>
      <c r="J35" s="1">
        <f t="shared" si="3"/>
        <v>9.8795000000000002</v>
      </c>
      <c r="K35" s="1">
        <f t="shared" si="12"/>
        <v>227.40249999999995</v>
      </c>
      <c r="L35" s="4">
        <f t="shared" si="4"/>
        <v>4.1507621527777781E-2</v>
      </c>
      <c r="M35" s="4">
        <f t="shared" si="5"/>
        <v>4.5738425925925932E-2</v>
      </c>
      <c r="N35" s="4">
        <f t="shared" si="6"/>
        <v>5.5457841435185194E-2</v>
      </c>
      <c r="O35" s="4">
        <f t="shared" si="7"/>
        <v>6.6663755787036691E-2</v>
      </c>
      <c r="P35" s="4">
        <f t="shared" si="8"/>
        <v>7.9927899305555578E-2</v>
      </c>
      <c r="Q35" s="4">
        <f t="shared" si="9"/>
        <v>8.9990353009259297E-2</v>
      </c>
      <c r="R35" s="6">
        <v>4.2013888888888891E-3</v>
      </c>
      <c r="S35" s="6">
        <v>4.6296296296296302E-3</v>
      </c>
      <c r="T35" s="6">
        <v>5.6134259259259271E-3</v>
      </c>
      <c r="U35" s="6">
        <v>6.74768518518515E-3</v>
      </c>
      <c r="V35" s="6">
        <v>8.0902777777777796E-3</v>
      </c>
      <c r="W35" s="6">
        <v>9.1087962962963006E-3</v>
      </c>
      <c r="AA35" s="16" t="str">
        <f t="shared" si="10"/>
        <v>INTERS.KAALA</v>
      </c>
      <c r="AB35" s="4">
        <f>SUM(L3:L35)</f>
        <v>0.81708318865740892</v>
      </c>
      <c r="AC35" s="4">
        <f t="shared" ref="AC35:AG35" si="28">SUM(M3:M35)</f>
        <v>0.91753605324073928</v>
      </c>
      <c r="AD35" s="4">
        <f t="shared" si="28"/>
        <v>1.1367971527777867</v>
      </c>
      <c r="AE35" s="4">
        <f t="shared" si="28"/>
        <v>1.3941272164351892</v>
      </c>
      <c r="AF35" s="4">
        <f t="shared" si="28"/>
        <v>1.6808130844907412</v>
      </c>
      <c r="AG35" s="4">
        <f t="shared" si="28"/>
        <v>1.8949056076388897</v>
      </c>
    </row>
    <row r="36" spans="1:33" x14ac:dyDescent="0.25">
      <c r="A36" t="s">
        <v>13</v>
      </c>
      <c r="B36">
        <v>6.2</v>
      </c>
      <c r="C36">
        <v>142.80000000000001</v>
      </c>
      <c r="D36">
        <v>202</v>
      </c>
      <c r="E36">
        <v>8687</v>
      </c>
      <c r="F36">
        <v>6.4999999999999997E-3</v>
      </c>
      <c r="G36">
        <v>0.35</v>
      </c>
      <c r="H36">
        <f t="shared" si="1"/>
        <v>1.3129999999999999</v>
      </c>
      <c r="I36">
        <f t="shared" si="2"/>
        <v>2.17</v>
      </c>
      <c r="J36" s="1">
        <f t="shared" si="3"/>
        <v>9.6829999999999998</v>
      </c>
      <c r="K36" s="1">
        <f t="shared" si="12"/>
        <v>237.08549999999994</v>
      </c>
      <c r="L36" s="4">
        <f t="shared" si="4"/>
        <v>4.0906192129629655E-2</v>
      </c>
      <c r="M36" s="4">
        <f t="shared" si="5"/>
        <v>4.5164918981481478E-2</v>
      </c>
      <c r="N36" s="4">
        <f t="shared" si="6"/>
        <v>5.4691018518518514E-2</v>
      </c>
      <c r="O36" s="4">
        <f t="shared" si="7"/>
        <v>6.5674050925925556E-2</v>
      </c>
      <c r="P36" s="4">
        <f t="shared" si="8"/>
        <v>7.8562303240740733E-2</v>
      </c>
      <c r="Q36" s="4">
        <f t="shared" si="9"/>
        <v>8.8312546296296299E-2</v>
      </c>
      <c r="R36" s="6">
        <v>4.2245370370370397E-3</v>
      </c>
      <c r="S36" s="6">
        <v>4.6643518518518518E-3</v>
      </c>
      <c r="T36" s="6">
        <v>5.6481481481481478E-3</v>
      </c>
      <c r="U36" s="6">
        <v>6.7824074074073698E-3</v>
      </c>
      <c r="V36" s="6">
        <v>8.113425925925925E-3</v>
      </c>
      <c r="W36" s="6">
        <v>9.1203703703703707E-3</v>
      </c>
      <c r="AA36" t="str">
        <f t="shared" si="10"/>
        <v>RES. GRDE MONT.</v>
      </c>
    </row>
    <row r="37" spans="1:33" x14ac:dyDescent="0.25">
      <c r="A37" t="s">
        <v>12</v>
      </c>
      <c r="B37">
        <v>1.7</v>
      </c>
      <c r="C37">
        <v>144.5</v>
      </c>
      <c r="D37">
        <v>1</v>
      </c>
      <c r="E37">
        <v>8688</v>
      </c>
      <c r="F37">
        <v>6.0000000000000001E-3</v>
      </c>
      <c r="G37">
        <v>0.05</v>
      </c>
      <c r="H37">
        <f t="shared" si="1"/>
        <v>6.0000000000000001E-3</v>
      </c>
      <c r="I37">
        <f t="shared" si="2"/>
        <v>8.5000000000000006E-2</v>
      </c>
      <c r="J37" s="1">
        <f t="shared" si="3"/>
        <v>1.7909999999999999</v>
      </c>
      <c r="K37" s="1">
        <f t="shared" si="12"/>
        <v>238.87649999999994</v>
      </c>
      <c r="L37" s="4">
        <f t="shared" si="4"/>
        <v>7.6283333333333351E-3</v>
      </c>
      <c r="M37" s="4">
        <f t="shared" si="5"/>
        <v>8.4160416666666672E-3</v>
      </c>
      <c r="N37" s="4">
        <f t="shared" si="6"/>
        <v>1.0178020833333332E-2</v>
      </c>
      <c r="O37" s="4">
        <f t="shared" si="7"/>
        <v>1.2209479166666594E-2</v>
      </c>
      <c r="P37" s="4">
        <f t="shared" si="8"/>
        <v>1.4572604166666666E-2</v>
      </c>
      <c r="Q37" s="4">
        <f t="shared" si="9"/>
        <v>1.6355312500000007E-2</v>
      </c>
      <c r="R37" s="6">
        <v>4.2592592592592604E-3</v>
      </c>
      <c r="S37" s="6">
        <v>4.6990740740740743E-3</v>
      </c>
      <c r="T37" s="6">
        <v>5.6828703703703702E-3</v>
      </c>
      <c r="U37" s="6">
        <v>6.8171296296295897E-3</v>
      </c>
      <c r="V37" s="6">
        <v>8.1365740740740738E-3</v>
      </c>
      <c r="W37" s="6">
        <v>9.1319444444444495E-3</v>
      </c>
      <c r="X37" s="3">
        <v>2.2395833333333335</v>
      </c>
      <c r="Y37" s="3">
        <v>1.9995717592592592</v>
      </c>
      <c r="Z37" s="3">
        <f>+X37-Y37</f>
        <v>0.24001157407407425</v>
      </c>
      <c r="AA37" s="16" t="str">
        <f t="shared" si="10"/>
        <v>POSSESSION ECOLE</v>
      </c>
      <c r="AB37" s="4">
        <f>SUM(L3:L37)</f>
        <v>0.86561771412037192</v>
      </c>
      <c r="AC37" s="4">
        <f t="shared" ref="AC37:AG37" si="29">SUM(M3:M37)</f>
        <v>0.97111701388888738</v>
      </c>
      <c r="AD37" s="4">
        <f t="shared" si="29"/>
        <v>1.2016661921296385</v>
      </c>
      <c r="AE37" s="4">
        <f t="shared" si="29"/>
        <v>1.4720107465277814</v>
      </c>
      <c r="AF37" s="4">
        <f t="shared" si="29"/>
        <v>1.7739479918981487</v>
      </c>
      <c r="AG37" s="4">
        <f t="shared" si="29"/>
        <v>1.9995734664351861</v>
      </c>
    </row>
    <row r="38" spans="1:33" x14ac:dyDescent="0.25">
      <c r="A38" t="s">
        <v>11</v>
      </c>
      <c r="B38">
        <v>6.9</v>
      </c>
      <c r="C38">
        <v>151.4</v>
      </c>
      <c r="D38">
        <v>377</v>
      </c>
      <c r="E38">
        <v>9065</v>
      </c>
      <c r="F38">
        <v>6.4999999999999997E-3</v>
      </c>
      <c r="G38">
        <v>0.25</v>
      </c>
      <c r="H38">
        <f t="shared" si="1"/>
        <v>2.4504999999999999</v>
      </c>
      <c r="I38">
        <f t="shared" si="2"/>
        <v>1.7250000000000001</v>
      </c>
      <c r="J38" s="1">
        <f t="shared" si="3"/>
        <v>11.0755</v>
      </c>
      <c r="K38" s="1">
        <f t="shared" si="12"/>
        <v>249.95199999999994</v>
      </c>
      <c r="L38" s="4">
        <f t="shared" si="4"/>
        <v>4.7557991898148133E-2</v>
      </c>
      <c r="M38" s="4">
        <f t="shared" si="5"/>
        <v>5.2429160879629622E-2</v>
      </c>
      <c r="N38" s="4">
        <f t="shared" si="6"/>
        <v>6.3325196759259253E-2</v>
      </c>
      <c r="O38" s="4">
        <f t="shared" si="7"/>
        <v>7.5887685185184725E-2</v>
      </c>
      <c r="P38" s="4">
        <f t="shared" si="8"/>
        <v>9.0244814814814819E-2</v>
      </c>
      <c r="Q38" s="4">
        <f t="shared" si="9"/>
        <v>0.10126903935185186</v>
      </c>
      <c r="R38" s="6">
        <v>4.2939814814814802E-3</v>
      </c>
      <c r="S38" s="6">
        <v>4.7337962962962958E-3</v>
      </c>
      <c r="T38" s="6">
        <v>5.7175925925925927E-3</v>
      </c>
      <c r="U38" s="6">
        <v>6.8518518518518104E-3</v>
      </c>
      <c r="V38" s="6">
        <v>8.1481481481481492E-3</v>
      </c>
      <c r="W38" s="6">
        <v>9.1435185185185196E-3</v>
      </c>
      <c r="AA38" s="16" t="str">
        <f t="shared" si="10"/>
        <v>GRDE CHALOUPE</v>
      </c>
      <c r="AB38" s="4">
        <f>+AB37+L38</f>
        <v>0.91317570601852005</v>
      </c>
      <c r="AC38" s="4">
        <f t="shared" ref="AC38:AG39" si="30">+AC37+M38</f>
        <v>1.0235461747685171</v>
      </c>
      <c r="AD38" s="4">
        <f t="shared" si="30"/>
        <v>1.2649913888888977</v>
      </c>
      <c r="AE38" s="4">
        <f t="shared" si="30"/>
        <v>1.547898431712966</v>
      </c>
      <c r="AF38" s="4">
        <f t="shared" si="30"/>
        <v>1.8641928067129634</v>
      </c>
      <c r="AG38" s="4">
        <f t="shared" si="30"/>
        <v>2.1008425057870381</v>
      </c>
    </row>
    <row r="39" spans="1:33" x14ac:dyDescent="0.25">
      <c r="A39" t="s">
        <v>10</v>
      </c>
      <c r="B39">
        <v>6.8</v>
      </c>
      <c r="C39">
        <v>158.19999999999999</v>
      </c>
      <c r="D39">
        <v>662</v>
      </c>
      <c r="E39">
        <v>9727</v>
      </c>
      <c r="F39">
        <v>6.4999999999999997E-3</v>
      </c>
      <c r="G39">
        <v>0.3</v>
      </c>
      <c r="H39">
        <f t="shared" si="1"/>
        <v>4.3029999999999999</v>
      </c>
      <c r="I39">
        <f t="shared" si="2"/>
        <v>2.04</v>
      </c>
      <c r="J39" s="1">
        <f t="shared" si="3"/>
        <v>13.143000000000001</v>
      </c>
      <c r="K39" s="1">
        <f t="shared" si="12"/>
        <v>263.09499999999991</v>
      </c>
      <c r="L39" s="4">
        <f t="shared" si="4"/>
        <v>5.6892152777777781E-2</v>
      </c>
      <c r="M39" s="4">
        <f t="shared" si="5"/>
        <v>6.2672638888888896E-2</v>
      </c>
      <c r="N39" s="4">
        <f t="shared" si="6"/>
        <v>7.5602673611111101E-2</v>
      </c>
      <c r="O39" s="4">
        <f t="shared" si="7"/>
        <v>9.0510243055554981E-2</v>
      </c>
      <c r="P39" s="4">
        <f t="shared" si="8"/>
        <v>0.10739534722222227</v>
      </c>
      <c r="Q39" s="4">
        <f t="shared" si="9"/>
        <v>0.12032538194444441</v>
      </c>
      <c r="R39" s="6">
        <v>4.3287037037037035E-3</v>
      </c>
      <c r="S39" s="6">
        <v>4.7685185185185183E-3</v>
      </c>
      <c r="T39" s="6">
        <v>5.7523148148148143E-3</v>
      </c>
      <c r="U39" s="6">
        <v>6.8865740740740302E-3</v>
      </c>
      <c r="V39" s="6">
        <v>8.1712962962962998E-3</v>
      </c>
      <c r="W39" s="6">
        <v>9.1550925925925897E-3</v>
      </c>
      <c r="AA39" s="16" t="str">
        <f t="shared" si="10"/>
        <v>M. FORESTIERE</v>
      </c>
      <c r="AB39" s="4">
        <f>+AB38+L39</f>
        <v>0.97006785879629787</v>
      </c>
      <c r="AC39" s="4">
        <f t="shared" si="30"/>
        <v>1.086218813657406</v>
      </c>
      <c r="AD39" s="4">
        <f t="shared" si="30"/>
        <v>1.3405940625000088</v>
      </c>
      <c r="AE39" s="4">
        <f t="shared" si="30"/>
        <v>1.6384086747685209</v>
      </c>
      <c r="AF39" s="4">
        <f t="shared" si="30"/>
        <v>1.9715881539351856</v>
      </c>
      <c r="AG39" s="4">
        <f t="shared" si="30"/>
        <v>2.2211678877314824</v>
      </c>
    </row>
    <row r="40" spans="1:33" x14ac:dyDescent="0.25">
      <c r="A40" t="s">
        <v>9</v>
      </c>
      <c r="B40">
        <v>2.4</v>
      </c>
      <c r="C40">
        <v>160.6</v>
      </c>
      <c r="D40">
        <v>167</v>
      </c>
      <c r="E40">
        <v>9894</v>
      </c>
      <c r="F40">
        <v>6.4999999999999997E-3</v>
      </c>
      <c r="G40">
        <v>0.25</v>
      </c>
      <c r="H40">
        <f t="shared" si="1"/>
        <v>1.0854999999999999</v>
      </c>
      <c r="I40">
        <f t="shared" si="2"/>
        <v>0.6</v>
      </c>
      <c r="J40" s="1">
        <f t="shared" si="3"/>
        <v>4.0854999999999997</v>
      </c>
      <c r="K40" s="1">
        <f t="shared" si="12"/>
        <v>267.18049999999994</v>
      </c>
      <c r="L40" s="4">
        <f t="shared" si="4"/>
        <v>1.7826776620370369E-2</v>
      </c>
      <c r="M40" s="4">
        <f t="shared" si="5"/>
        <v>1.9623640046296294E-2</v>
      </c>
      <c r="N40" s="4">
        <f t="shared" si="6"/>
        <v>2.3642939814814815E-2</v>
      </c>
      <c r="O40" s="4">
        <f t="shared" si="7"/>
        <v>2.8276956018518328E-2</v>
      </c>
      <c r="P40" s="4">
        <f t="shared" si="8"/>
        <v>3.3478402777777777E-2</v>
      </c>
      <c r="Q40" s="4">
        <f t="shared" si="9"/>
        <v>3.7450416666666667E-2</v>
      </c>
      <c r="R40" s="6">
        <v>4.363425925925926E-3</v>
      </c>
      <c r="S40" s="6">
        <v>4.8032407407407407E-3</v>
      </c>
      <c r="T40" s="6">
        <v>5.7870370370370376E-3</v>
      </c>
      <c r="U40" s="6">
        <v>6.9212962962962501E-3</v>
      </c>
      <c r="V40" s="6">
        <v>8.1944444444444452E-3</v>
      </c>
      <c r="W40" s="6">
        <v>9.1666666666666667E-3</v>
      </c>
      <c r="AA40" t="str">
        <f t="shared" si="10"/>
        <v>COLORADO</v>
      </c>
    </row>
    <row r="41" spans="1:33" x14ac:dyDescent="0.25">
      <c r="A41" t="s">
        <v>8</v>
      </c>
      <c r="B41">
        <v>4</v>
      </c>
      <c r="C41">
        <v>164.6</v>
      </c>
      <c r="D41">
        <v>28</v>
      </c>
      <c r="E41">
        <v>9922</v>
      </c>
      <c r="F41">
        <v>6.4999999999999997E-3</v>
      </c>
      <c r="G41">
        <v>0.45</v>
      </c>
      <c r="H41">
        <f t="shared" si="1"/>
        <v>0.182</v>
      </c>
      <c r="I41">
        <f t="shared" si="2"/>
        <v>1.8</v>
      </c>
      <c r="J41" s="1">
        <f t="shared" si="3"/>
        <v>5.9820000000000002</v>
      </c>
      <c r="K41" s="1">
        <f t="shared" si="12"/>
        <v>273.16249999999997</v>
      </c>
      <c r="L41" s="11">
        <f t="shared" si="4"/>
        <v>2.6378958333333334E-2</v>
      </c>
      <c r="M41" s="11">
        <f t="shared" si="5"/>
        <v>2.9009930555555556E-2</v>
      </c>
      <c r="N41" s="11">
        <f t="shared" si="6"/>
        <v>3.4756527777777782E-2</v>
      </c>
      <c r="O41" s="11">
        <f t="shared" si="7"/>
        <v>4.1541666666666664E-2</v>
      </c>
      <c r="P41" s="11">
        <f t="shared" si="8"/>
        <v>4.9157638888888897E-2</v>
      </c>
      <c r="Q41" s="11">
        <f t="shared" si="9"/>
        <v>5.4904236111111109E-2</v>
      </c>
      <c r="R41" s="12">
        <v>4.409722222222222E-3</v>
      </c>
      <c r="S41" s="12">
        <v>4.8495370370370368E-3</v>
      </c>
      <c r="T41" s="12">
        <v>5.8101851851851856E-3</v>
      </c>
      <c r="U41" s="12">
        <v>6.9444444444444441E-3</v>
      </c>
      <c r="V41" s="12">
        <v>8.217592592592594E-3</v>
      </c>
      <c r="W41" s="12">
        <v>9.1782407407407403E-3</v>
      </c>
      <c r="Y41" s="3">
        <v>2.3135185185185185</v>
      </c>
      <c r="AA41" s="16" t="str">
        <f t="shared" si="10"/>
        <v>LA REDOUTE</v>
      </c>
      <c r="AB41" s="4">
        <f>+AB39+L40+L41</f>
        <v>1.0142735937500016</v>
      </c>
      <c r="AC41" s="4">
        <f t="shared" ref="AC41:AG41" si="31">+AC39+M40+M41</f>
        <v>1.1348523842592579</v>
      </c>
      <c r="AD41" s="4">
        <f t="shared" si="31"/>
        <v>1.3989935300926013</v>
      </c>
      <c r="AE41" s="4">
        <f t="shared" si="31"/>
        <v>1.7082272974537058</v>
      </c>
      <c r="AF41" s="4">
        <f t="shared" si="31"/>
        <v>2.0542241956018525</v>
      </c>
      <c r="AG41" s="4">
        <f t="shared" si="31"/>
        <v>2.3135225405092603</v>
      </c>
    </row>
    <row r="42" spans="1:33" x14ac:dyDescent="0.25">
      <c r="L42" s="13">
        <f t="shared" ref="L42:Q42" si="32">SUM(L3:L41)</f>
        <v>1.0142735937500016</v>
      </c>
      <c r="M42" s="13">
        <f t="shared" si="32"/>
        <v>1.1348523842592579</v>
      </c>
      <c r="N42" s="13">
        <f t="shared" si="32"/>
        <v>1.3989935300926013</v>
      </c>
      <c r="O42" s="13">
        <f t="shared" si="32"/>
        <v>1.7082272974537058</v>
      </c>
      <c r="P42" s="13">
        <f t="shared" si="32"/>
        <v>2.0542241956018525</v>
      </c>
      <c r="Q42" s="13">
        <f t="shared" si="32"/>
        <v>2.3135225405092603</v>
      </c>
      <c r="AE42" s="4">
        <f>+AE41*950/951</f>
        <v>1.7064310542387175</v>
      </c>
    </row>
    <row r="43" spans="1:33" x14ac:dyDescent="0.25">
      <c r="L43" s="3">
        <v>1.0142708333333335</v>
      </c>
      <c r="M43" s="4">
        <f>+L43*1600/1430</f>
        <v>1.134848484848485</v>
      </c>
      <c r="N43" s="4">
        <f>+L43*1600/1160</f>
        <v>1.3989942528735633</v>
      </c>
      <c r="O43" s="4">
        <f>+L43*1600/950</f>
        <v>1.7082456140350879</v>
      </c>
      <c r="P43" s="4">
        <f>+L43*1600/790</f>
        <v>2.0542194092827004</v>
      </c>
      <c r="Q43" s="4">
        <f>+L43*1600/701.46</f>
        <v>2.3135080166129693</v>
      </c>
      <c r="AE43" s="4">
        <f>+AE41*950/949.5</f>
        <v>1.7091268378947029</v>
      </c>
    </row>
    <row r="44" spans="1:33" x14ac:dyDescent="0.25">
      <c r="L44" s="5">
        <f>+L43/273.16</f>
        <v>3.7131016010152782E-3</v>
      </c>
      <c r="M44" s="5">
        <f t="shared" ref="M44:Q44" si="33">+M43/273.16</f>
        <v>4.1545192738632487E-3</v>
      </c>
      <c r="N44" s="5">
        <f t="shared" si="33"/>
        <v>5.1215194496762456E-3</v>
      </c>
      <c r="O44" s="5">
        <f t="shared" si="33"/>
        <v>6.2536448017099415E-3</v>
      </c>
      <c r="P44" s="5">
        <f t="shared" si="33"/>
        <v>7.5202057742081571E-3</v>
      </c>
      <c r="Q44" s="5">
        <f t="shared" si="33"/>
        <v>8.4694245739235941E-3</v>
      </c>
    </row>
    <row r="45" spans="1:33" x14ac:dyDescent="0.25">
      <c r="L45" s="6">
        <v>0.84722222222222221</v>
      </c>
      <c r="M45" s="6">
        <v>0.94444444444444453</v>
      </c>
      <c r="N45" s="3">
        <v>1.1666666666666667</v>
      </c>
      <c r="O45" s="3">
        <v>1.4375</v>
      </c>
      <c r="P45" s="3">
        <v>1.7083333333333333</v>
      </c>
      <c r="Q45" s="4">
        <v>1.9375</v>
      </c>
    </row>
    <row r="46" spans="1:33" x14ac:dyDescent="0.25">
      <c r="L46" s="5">
        <f>+L45/273.16</f>
        <v>3.1015603390768128E-3</v>
      </c>
      <c r="M46" s="5">
        <f t="shared" ref="M46:Q46" si="34">+M45/273.16</f>
        <v>3.4574770992987424E-3</v>
      </c>
      <c r="N46" s="5">
        <f t="shared" si="34"/>
        <v>4.2710011226631522E-3</v>
      </c>
      <c r="O46" s="5">
        <f t="shared" si="34"/>
        <v>5.2624835261385261E-3</v>
      </c>
      <c r="P46" s="5">
        <f t="shared" si="34"/>
        <v>6.2539659296139008E-3</v>
      </c>
      <c r="Q46" s="5">
        <f t="shared" si="34"/>
        <v>7.0929125787084482E-3</v>
      </c>
    </row>
    <row r="47" spans="1:33" x14ac:dyDescent="0.25">
      <c r="Q47" s="4"/>
    </row>
  </sheetData>
  <mergeCells count="1">
    <mergeCell ref="L1:N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workbookViewId="0">
      <selection activeCell="E2" sqref="E2"/>
    </sheetView>
  </sheetViews>
  <sheetFormatPr baseColWidth="10" defaultRowHeight="15" x14ac:dyDescent="0.25"/>
  <cols>
    <col min="1" max="1" width="19.7109375" customWidth="1"/>
    <col min="2" max="4" width="10.42578125" customWidth="1"/>
    <col min="5" max="5" width="10.28515625" customWidth="1"/>
    <col min="6" max="7" width="10.42578125" customWidth="1"/>
  </cols>
  <sheetData>
    <row r="1" spans="1:7" x14ac:dyDescent="0.25">
      <c r="A1" s="2" t="s">
        <v>49</v>
      </c>
      <c r="E1" t="s">
        <v>50</v>
      </c>
    </row>
    <row r="2" spans="1:7" x14ac:dyDescent="0.25">
      <c r="A2" s="18" t="s">
        <v>47</v>
      </c>
      <c r="B2" s="19">
        <v>1600</v>
      </c>
      <c r="C2" s="19">
        <v>1430</v>
      </c>
      <c r="D2" s="19">
        <v>1160</v>
      </c>
      <c r="E2" s="19">
        <v>950</v>
      </c>
      <c r="F2" s="19">
        <v>790</v>
      </c>
      <c r="G2" s="19">
        <v>701</v>
      </c>
    </row>
    <row r="3" spans="1:7" x14ac:dyDescent="0.25">
      <c r="A3" s="18" t="s">
        <v>45</v>
      </c>
      <c r="B3" s="20">
        <v>6.2535196759259254E-2</v>
      </c>
      <c r="C3" s="21">
        <v>7.1220659722221261E-2</v>
      </c>
      <c r="D3" s="22">
        <v>8.9277280092593503E-2</v>
      </c>
      <c r="E3" s="29">
        <v>0.1103961226851852</v>
      </c>
      <c r="F3" s="22">
        <v>0.12982413194444445</v>
      </c>
      <c r="G3" s="22">
        <v>0.14742362268518519</v>
      </c>
    </row>
    <row r="4" spans="1:7" x14ac:dyDescent="0.25">
      <c r="A4" s="18" t="s">
        <v>42</v>
      </c>
      <c r="B4" s="23">
        <v>0.20378315393518515</v>
      </c>
      <c r="C4" s="24">
        <v>0.23249817129629397</v>
      </c>
      <c r="D4" s="25">
        <v>0.29184200231481894</v>
      </c>
      <c r="E4" s="30">
        <v>0.36262466435185237</v>
      </c>
      <c r="F4" s="25">
        <v>0.42569551504629632</v>
      </c>
      <c r="G4" s="25">
        <v>0.4813233564814815</v>
      </c>
    </row>
    <row r="5" spans="1:7" x14ac:dyDescent="0.25">
      <c r="A5" s="18" t="s">
        <v>40</v>
      </c>
      <c r="B5" s="23">
        <v>0.24257101851851848</v>
      </c>
      <c r="C5" s="24">
        <v>0.27640132523147942</v>
      </c>
      <c r="D5" s="25">
        <v>0.34708608796296792</v>
      </c>
      <c r="E5" s="30">
        <v>0.43145557870370599</v>
      </c>
      <c r="F5" s="25">
        <v>0.50747251157407414</v>
      </c>
      <c r="G5" s="25">
        <v>0.57234927662037038</v>
      </c>
    </row>
    <row r="6" spans="1:7" x14ac:dyDescent="0.25">
      <c r="A6" s="18" t="s">
        <v>39</v>
      </c>
      <c r="B6" s="23">
        <v>0.3011543518518518</v>
      </c>
      <c r="C6" s="24">
        <v>0.34271440393518349</v>
      </c>
      <c r="D6" s="25">
        <v>0.43028255787037645</v>
      </c>
      <c r="E6" s="30">
        <v>0.53519689814815463</v>
      </c>
      <c r="F6" s="25">
        <v>0.63175868055555562</v>
      </c>
      <c r="G6" s="25">
        <v>0.71270517939814815</v>
      </c>
    </row>
    <row r="7" spans="1:7" x14ac:dyDescent="0.25">
      <c r="A7" s="18" t="s">
        <v>36</v>
      </c>
      <c r="B7" s="23">
        <v>0.33179718171296291</v>
      </c>
      <c r="C7" s="24">
        <v>0.37731930555555404</v>
      </c>
      <c r="D7" s="25">
        <v>0.47354145833333994</v>
      </c>
      <c r="E7" s="30">
        <v>0.58899730902778424</v>
      </c>
      <c r="F7" s="25">
        <v>0.69710328124999998</v>
      </c>
      <c r="G7" s="25">
        <v>0.78567222222222211</v>
      </c>
    </row>
    <row r="8" spans="1:7" x14ac:dyDescent="0.25">
      <c r="A8" s="18" t="s">
        <v>34</v>
      </c>
      <c r="B8" s="23">
        <v>0.37045574652777796</v>
      </c>
      <c r="C8" s="24">
        <v>0.42092798611110971</v>
      </c>
      <c r="D8" s="25">
        <v>0.52780612847222941</v>
      </c>
      <c r="E8" s="30">
        <v>0.6559721354166731</v>
      </c>
      <c r="F8" s="25">
        <v>0.78022686342592606</v>
      </c>
      <c r="G8" s="25">
        <v>0.87782514467592587</v>
      </c>
    </row>
    <row r="9" spans="1:7" x14ac:dyDescent="0.25">
      <c r="A9" s="18" t="s">
        <v>32</v>
      </c>
      <c r="B9" s="23">
        <v>0.41976945601851923</v>
      </c>
      <c r="C9" s="24">
        <v>0.47653270254629504</v>
      </c>
      <c r="D9" s="25">
        <v>0.59679939814815608</v>
      </c>
      <c r="E9" s="30">
        <v>0.74093488425926568</v>
      </c>
      <c r="F9" s="25">
        <v>0.88683490740740767</v>
      </c>
      <c r="G9" s="25">
        <v>0.99496469907407403</v>
      </c>
    </row>
    <row r="10" spans="1:7" x14ac:dyDescent="0.25">
      <c r="A10" s="18" t="s">
        <v>29</v>
      </c>
      <c r="B10" s="23">
        <v>0.45734750000000102</v>
      </c>
      <c r="C10" s="24">
        <v>0.51873413194444318</v>
      </c>
      <c r="D10" s="25">
        <v>0.64895531250000837</v>
      </c>
      <c r="E10" s="30">
        <v>0.80492038194445081</v>
      </c>
      <c r="F10" s="25">
        <v>0.96679353009259272</v>
      </c>
      <c r="G10" s="25">
        <v>1.0840818865740742</v>
      </c>
    </row>
    <row r="11" spans="1:7" x14ac:dyDescent="0.25">
      <c r="A11" s="18" t="s">
        <v>26</v>
      </c>
      <c r="B11" s="23">
        <v>0.47737539351851965</v>
      </c>
      <c r="C11" s="24">
        <v>0.54112668981481349</v>
      </c>
      <c r="D11" s="25">
        <v>0.67657502314815676</v>
      </c>
      <c r="E11" s="30">
        <v>0.83870066550926559</v>
      </c>
      <c r="F11" s="25">
        <v>1.0085868344907409</v>
      </c>
      <c r="G11" s="25">
        <v>1.1312555844907408</v>
      </c>
    </row>
    <row r="12" spans="1:7" x14ac:dyDescent="0.25">
      <c r="A12" s="18" t="s">
        <v>23</v>
      </c>
      <c r="B12" s="23">
        <v>0.54240036458333463</v>
      </c>
      <c r="C12" s="24">
        <v>0.61360168402777637</v>
      </c>
      <c r="D12" s="25">
        <v>0.76569297453704588</v>
      </c>
      <c r="E12" s="30">
        <v>0.94705340277778394</v>
      </c>
      <c r="F12" s="25">
        <v>1.1412717418981484</v>
      </c>
      <c r="G12" s="25">
        <v>1.2828929513888891</v>
      </c>
    </row>
    <row r="13" spans="1:7" x14ac:dyDescent="0.25">
      <c r="A13" s="18" t="s">
        <v>20</v>
      </c>
      <c r="B13" s="23">
        <v>0.61035067129629772</v>
      </c>
      <c r="C13" s="24">
        <v>0.68902063078703568</v>
      </c>
      <c r="D13" s="25">
        <v>0.85828038773149029</v>
      </c>
      <c r="E13" s="30">
        <v>1.0589133912037094</v>
      </c>
      <c r="F13" s="25">
        <v>1.2771066898148151</v>
      </c>
      <c r="G13" s="25">
        <v>1.438133072916667</v>
      </c>
    </row>
    <row r="14" spans="1:7" x14ac:dyDescent="0.25">
      <c r="A14" s="18" t="s">
        <v>18</v>
      </c>
      <c r="B14" s="23">
        <v>0.6708379976851867</v>
      </c>
      <c r="C14" s="24">
        <v>0.75596773148148011</v>
      </c>
      <c r="D14" s="25">
        <v>0.94020063078704585</v>
      </c>
      <c r="E14" s="30">
        <v>1.1576882002314868</v>
      </c>
      <c r="F14" s="25">
        <v>1.3963742418981484</v>
      </c>
      <c r="G14" s="25">
        <v>1.5739086979166672</v>
      </c>
    </row>
    <row r="15" spans="1:7" x14ac:dyDescent="0.25">
      <c r="A15" s="18" t="s">
        <v>16</v>
      </c>
      <c r="B15" s="23">
        <v>0.74651484953703862</v>
      </c>
      <c r="C15" s="24">
        <v>0.839660844907406</v>
      </c>
      <c r="D15" s="25">
        <v>1.0422409085648237</v>
      </c>
      <c r="E15" s="30">
        <v>1.2805129976851899</v>
      </c>
      <c r="F15" s="25">
        <v>1.5444636805555558</v>
      </c>
      <c r="G15" s="25">
        <v>1.741289282407408</v>
      </c>
    </row>
    <row r="16" spans="1:7" x14ac:dyDescent="0.25">
      <c r="A16" s="18" t="s">
        <v>14</v>
      </c>
      <c r="B16" s="23">
        <v>0.81708318865740892</v>
      </c>
      <c r="C16" s="24">
        <v>0.91753605324073928</v>
      </c>
      <c r="D16" s="25">
        <v>1.1367971527777867</v>
      </c>
      <c r="E16" s="30">
        <v>1.3941272164351892</v>
      </c>
      <c r="F16" s="25">
        <v>1.6808130844907412</v>
      </c>
      <c r="G16" s="25">
        <v>1.8949056076388897</v>
      </c>
    </row>
    <row r="17" spans="1:7" x14ac:dyDescent="0.25">
      <c r="A17" s="18" t="s">
        <v>12</v>
      </c>
      <c r="B17" s="23">
        <v>0.86561771412037192</v>
      </c>
      <c r="C17" s="24">
        <v>0.97111701388888738</v>
      </c>
      <c r="D17" s="25">
        <v>1.2016661921296385</v>
      </c>
      <c r="E17" s="30">
        <v>1.4720107465277814</v>
      </c>
      <c r="F17" s="25">
        <v>1.7739479918981487</v>
      </c>
      <c r="G17" s="25">
        <v>1.9995734664351861</v>
      </c>
    </row>
    <row r="18" spans="1:7" x14ac:dyDescent="0.25">
      <c r="A18" s="18" t="s">
        <v>11</v>
      </c>
      <c r="B18" s="23">
        <v>0.91317570601852005</v>
      </c>
      <c r="C18" s="24">
        <v>1.0235461747685171</v>
      </c>
      <c r="D18" s="25">
        <v>1.2649913888888977</v>
      </c>
      <c r="E18" s="30">
        <v>1.547898431712966</v>
      </c>
      <c r="F18" s="25">
        <v>1.8641928067129634</v>
      </c>
      <c r="G18" s="25">
        <v>2.1008425057870381</v>
      </c>
    </row>
    <row r="19" spans="1:7" x14ac:dyDescent="0.25">
      <c r="A19" s="18" t="s">
        <v>10</v>
      </c>
      <c r="B19" s="23">
        <v>0.97006785879629787</v>
      </c>
      <c r="C19" s="24">
        <v>1.086218813657406</v>
      </c>
      <c r="D19" s="25">
        <v>1.3405940625000088</v>
      </c>
      <c r="E19" s="30">
        <v>1.6384086747685209</v>
      </c>
      <c r="F19" s="25">
        <v>1.9715881539351856</v>
      </c>
      <c r="G19" s="25">
        <v>2.2211678877314824</v>
      </c>
    </row>
    <row r="20" spans="1:7" x14ac:dyDescent="0.25">
      <c r="A20" s="18" t="s">
        <v>8</v>
      </c>
      <c r="B20" s="26">
        <v>1.0142735937500016</v>
      </c>
      <c r="C20" s="27">
        <v>1.1348523842592579</v>
      </c>
      <c r="D20" s="28">
        <v>1.3989935300926013</v>
      </c>
      <c r="E20" s="31">
        <v>1.7082272974537058</v>
      </c>
      <c r="F20" s="28">
        <v>2.0542241956018525</v>
      </c>
      <c r="G20" s="28">
        <v>2.3135225405092603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CALCULS</vt:lpstr>
      <vt:lpstr>ROAD BOOK</vt:lpstr>
      <vt:lpstr>Feuil3</vt:lpstr>
      <vt:lpstr>Feuil4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Sully THEVENIN</cp:lastModifiedBy>
  <cp:lastPrinted>2015-06-09T10:33:12Z</cp:lastPrinted>
  <dcterms:created xsi:type="dcterms:W3CDTF">2015-06-09T08:57:40Z</dcterms:created>
  <dcterms:modified xsi:type="dcterms:W3CDTF">2015-06-10T11:27:32Z</dcterms:modified>
</cp:coreProperties>
</file>